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codeName="ThisWorkbook" defaultThemeVersion="124226"/>
  <mc:AlternateContent xmlns:mc="http://schemas.openxmlformats.org/markup-compatibility/2006">
    <mc:Choice Requires="x15">
      <x15ac:absPath xmlns:x15ac="http://schemas.microsoft.com/office/spreadsheetml/2010/11/ac" url="\\ws8-shr1\amdocs\STATE Portfolio\- Rent Stratification\"/>
    </mc:Choice>
  </mc:AlternateContent>
  <xr:revisionPtr revIDLastSave="0" documentId="13_ncr:1_{93D7B64F-5137-4AE7-B445-14B1F4807BB1}" xr6:coauthVersionLast="47" xr6:coauthVersionMax="47" xr10:uidLastSave="{00000000-0000-0000-0000-000000000000}"/>
  <bookViews>
    <workbookView xWindow="-120" yWindow="-120" windowWidth="29040" windowHeight="15720" firstSheet="2" activeTab="2" xr2:uid="{00000000-000D-0000-FFFF-FFFF00000000}"/>
  </bookViews>
  <sheets>
    <sheet name="Section8-Town Sort" sheetId="7" state="hidden" r:id="rId1"/>
    <sheet name="FMRs--Town Sort" sheetId="8" state="hidden" r:id="rId2"/>
    <sheet name="Instructions - Start Here" sheetId="6" r:id="rId3"/>
    <sheet name="Input Page" sheetId="1" r:id="rId4"/>
    <sheet name="TownBreak-Out-IncLmts&amp;FMRs" sheetId="4" state="hidden" r:id="rId5"/>
    <sheet name="Base Analysis" sheetId="2" state="hidden" r:id="rId6"/>
    <sheet name="Cash Flow Per Strat" sheetId="5" r:id="rId7"/>
  </sheets>
  <definedNames>
    <definedName name="LIMITS_COUNTYLEVEL">#REF!</definedName>
    <definedName name="MTSP2018">#REF!</definedName>
    <definedName name="_xlnm.Print_Area" localSheetId="3">'Input Page'!$A$1:$AN$46</definedName>
    <definedName name="_xlnm.Print_Area" localSheetId="2">'Instructions - Start Here'!$A$1:$L$63</definedName>
    <definedName name="Section8">'Section8-Town Sort'!$A$1:$AJ$3396</definedName>
    <definedName name="Towns">'TownBreak-Out-IncLmts&amp;FMRs'!$A$3:$A$172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2" i="7" l="1"/>
  <c r="A159" i="7"/>
  <c r="A158" i="7"/>
  <c r="A136" i="7"/>
  <c r="A128" i="7"/>
  <c r="A119" i="7"/>
  <c r="A118" i="7"/>
  <c r="A104" i="7"/>
  <c r="A98" i="7"/>
  <c r="A96" i="7"/>
  <c r="A92" i="7"/>
  <c r="A91" i="7"/>
  <c r="A58" i="7"/>
  <c r="A36" i="7"/>
  <c r="A35" i="7"/>
  <c r="A19" i="7"/>
  <c r="A17" i="7"/>
  <c r="A10" i="7"/>
  <c r="A164" i="7"/>
  <c r="A153" i="7"/>
  <c r="A138" i="7"/>
  <c r="A134" i="7"/>
  <c r="A122" i="7"/>
  <c r="A115" i="7"/>
  <c r="A105" i="7"/>
  <c r="A103" i="7"/>
  <c r="A95" i="7"/>
  <c r="A87" i="7"/>
  <c r="A74" i="7"/>
  <c r="A73" i="7"/>
  <c r="A72" i="7"/>
  <c r="A60" i="7"/>
  <c r="A59" i="7"/>
  <c r="A54" i="7"/>
  <c r="A45" i="7"/>
  <c r="A29" i="7"/>
  <c r="A14" i="7"/>
  <c r="A168" i="7"/>
  <c r="A156" i="7"/>
  <c r="A149" i="7"/>
  <c r="A108" i="7"/>
  <c r="A102" i="7"/>
  <c r="A100" i="7"/>
  <c r="A94" i="7"/>
  <c r="A85" i="7"/>
  <c r="A81" i="7"/>
  <c r="A77" i="7"/>
  <c r="A63" i="7"/>
  <c r="A61" i="7"/>
  <c r="A44" i="7"/>
  <c r="A15" i="7"/>
  <c r="A9" i="7"/>
  <c r="A163" i="7"/>
  <c r="A151" i="7"/>
  <c r="A150" i="7"/>
  <c r="A144" i="7"/>
  <c r="A126" i="7"/>
  <c r="A123" i="7"/>
  <c r="A121" i="7"/>
  <c r="A101" i="7"/>
  <c r="A99" i="7"/>
  <c r="A93" i="7"/>
  <c r="A88" i="7"/>
  <c r="A75" i="7"/>
  <c r="A69" i="7"/>
  <c r="A67" i="7"/>
  <c r="A66" i="7"/>
  <c r="A56" i="7"/>
  <c r="A32" i="7"/>
  <c r="A30" i="7"/>
  <c r="A22" i="7"/>
  <c r="A21" i="7"/>
  <c r="A6" i="7"/>
  <c r="A170" i="7"/>
  <c r="A148" i="7"/>
  <c r="A146" i="7"/>
  <c r="A142" i="7"/>
  <c r="A137" i="7"/>
  <c r="A124" i="7"/>
  <c r="A117" i="7"/>
  <c r="A113" i="7"/>
  <c r="A110" i="7"/>
  <c r="A70" i="7"/>
  <c r="A64" i="7"/>
  <c r="A47" i="7"/>
  <c r="A25" i="7"/>
  <c r="A23" i="7"/>
  <c r="A20" i="7"/>
  <c r="A4" i="7"/>
  <c r="A169" i="7"/>
  <c r="A167" i="7"/>
  <c r="A154" i="7"/>
  <c r="A152" i="7"/>
  <c r="A141" i="7"/>
  <c r="A132" i="7"/>
  <c r="A127" i="7"/>
  <c r="A125" i="7"/>
  <c r="A116" i="7"/>
  <c r="A112" i="7"/>
  <c r="A109" i="7"/>
  <c r="A89" i="7"/>
  <c r="A82" i="7"/>
  <c r="A38" i="7"/>
  <c r="A26" i="7"/>
  <c r="A18" i="7"/>
  <c r="A11" i="7"/>
  <c r="A7" i="7"/>
  <c r="A3" i="7"/>
  <c r="A157" i="7"/>
  <c r="A114" i="7"/>
  <c r="A107" i="7"/>
  <c r="A106" i="7"/>
  <c r="A84" i="7"/>
  <c r="A83" i="7"/>
  <c r="A76" i="7"/>
  <c r="A71" i="7"/>
  <c r="A62" i="7"/>
  <c r="A51" i="7"/>
  <c r="A42" i="7"/>
  <c r="A41" i="7"/>
  <c r="A39" i="7"/>
  <c r="A37" i="7"/>
  <c r="A34" i="7"/>
  <c r="A28" i="7"/>
  <c r="A27" i="7"/>
  <c r="A145" i="7"/>
  <c r="A139" i="7"/>
  <c r="A86" i="7"/>
  <c r="A52" i="7"/>
  <c r="A48" i="7"/>
  <c r="A16" i="7"/>
  <c r="A165" i="7"/>
  <c r="A166" i="7"/>
  <c r="A161" i="7"/>
  <c r="A160" i="7"/>
  <c r="A155" i="7"/>
  <c r="A147" i="7"/>
  <c r="A143" i="7"/>
  <c r="A140" i="7"/>
  <c r="A135" i="7"/>
  <c r="A131" i="7"/>
  <c r="A133" i="7"/>
  <c r="A130" i="7"/>
  <c r="A129" i="7"/>
  <c r="A120" i="7"/>
  <c r="A111" i="7"/>
  <c r="A97" i="7"/>
  <c r="A90" i="7"/>
  <c r="A80" i="7"/>
  <c r="A79" i="7"/>
  <c r="A78" i="7"/>
  <c r="A68" i="7"/>
  <c r="A65" i="7"/>
  <c r="A57" i="7"/>
  <c r="A55" i="7"/>
  <c r="A53" i="7"/>
  <c r="A50" i="7"/>
  <c r="A49" i="7"/>
  <c r="A46" i="7"/>
  <c r="A43" i="7"/>
  <c r="A40" i="7"/>
  <c r="A33" i="7"/>
  <c r="A31" i="7"/>
  <c r="A24" i="7"/>
  <c r="A13" i="7"/>
  <c r="A12" i="7"/>
  <c r="A8" i="7"/>
  <c r="A5" i="7"/>
  <c r="A2" i="7"/>
  <c r="I42" i="5"/>
  <c r="I26" i="5"/>
  <c r="B53" i="5" l="1"/>
  <c r="B52" i="5"/>
  <c r="B51" i="5"/>
  <c r="C53" i="5"/>
  <c r="C52" i="5"/>
  <c r="C51" i="5"/>
  <c r="I51" i="5" l="1"/>
  <c r="B25" i="1" s="1"/>
  <c r="J51" i="5" l="1"/>
  <c r="I33" i="5"/>
  <c r="K51" i="5" l="1"/>
  <c r="I35" i="5"/>
  <c r="I39" i="5" s="1"/>
  <c r="I43" i="5" s="1"/>
  <c r="E8" i="1"/>
  <c r="L51" i="5" l="1"/>
  <c r="J42" i="5"/>
  <c r="M51" i="5" l="1"/>
  <c r="G2" i="5"/>
  <c r="N51" i="5" l="1"/>
  <c r="J44" i="5"/>
  <c r="O51" i="5" l="1"/>
  <c r="J15" i="5"/>
  <c r="J37" i="5"/>
  <c r="J24" i="5"/>
  <c r="K24" i="5" s="1"/>
  <c r="L24" i="5" s="1"/>
  <c r="M24" i="5" s="1"/>
  <c r="N24" i="5" s="1"/>
  <c r="O24" i="5" s="1"/>
  <c r="P24" i="5" s="1"/>
  <c r="Q24" i="5" s="1"/>
  <c r="R24" i="5" s="1"/>
  <c r="S24" i="5" s="1"/>
  <c r="T24" i="5" s="1"/>
  <c r="U24" i="5" s="1"/>
  <c r="V24" i="5" s="1"/>
  <c r="W24" i="5" s="1"/>
  <c r="X24" i="5" s="1"/>
  <c r="K44" i="5"/>
  <c r="L44" i="5" s="1"/>
  <c r="M44" i="5" s="1"/>
  <c r="N44" i="5" s="1"/>
  <c r="O44" i="5" s="1"/>
  <c r="P44" i="5" s="1"/>
  <c r="Q44" i="5" s="1"/>
  <c r="R44" i="5" s="1"/>
  <c r="S44" i="5" s="1"/>
  <c r="T44" i="5" s="1"/>
  <c r="U44" i="5" s="1"/>
  <c r="V44" i="5" s="1"/>
  <c r="W44" i="5" s="1"/>
  <c r="X44" i="5" s="1"/>
  <c r="P51" i="5" l="1"/>
  <c r="K37" i="5"/>
  <c r="J32" i="5"/>
  <c r="J23" i="5"/>
  <c r="J36" i="5"/>
  <c r="J19" i="5"/>
  <c r="K19" i="5" s="1"/>
  <c r="L19" i="5" s="1"/>
  <c r="M19" i="5" s="1"/>
  <c r="N19" i="5" s="1"/>
  <c r="O19" i="5" s="1"/>
  <c r="P19" i="5" s="1"/>
  <c r="Q19" i="5" s="1"/>
  <c r="R19" i="5" s="1"/>
  <c r="S19" i="5" s="1"/>
  <c r="T19" i="5" s="1"/>
  <c r="U19" i="5" s="1"/>
  <c r="V19" i="5" s="1"/>
  <c r="W19" i="5" s="1"/>
  <c r="X19" i="5" s="1"/>
  <c r="Q51" i="5" l="1"/>
  <c r="L37" i="5"/>
  <c r="K36" i="5"/>
  <c r="L36" i="5" s="1"/>
  <c r="M36" i="5" s="1"/>
  <c r="R51" i="5" l="1"/>
  <c r="M37" i="5"/>
  <c r="N36" i="5"/>
  <c r="S51" i="5" l="1"/>
  <c r="N37" i="5"/>
  <c r="O36" i="5"/>
  <c r="T51" i="5" l="1"/>
  <c r="O37" i="5"/>
  <c r="P36" i="5"/>
  <c r="U51" i="5" l="1"/>
  <c r="P37" i="5"/>
  <c r="Q37" i="5" s="1"/>
  <c r="Q36" i="5"/>
  <c r="V51" i="5" l="1"/>
  <c r="R36" i="5"/>
  <c r="W51" i="5" l="1"/>
  <c r="R37" i="5"/>
  <c r="S36" i="5"/>
  <c r="X51" i="5" l="1"/>
  <c r="S37" i="5"/>
  <c r="T36" i="5"/>
  <c r="T37" i="5" l="1"/>
  <c r="U36" i="5"/>
  <c r="U37" i="5" l="1"/>
  <c r="V36" i="5"/>
  <c r="V37" i="5" l="1"/>
  <c r="W36" i="5"/>
  <c r="W37" i="5" l="1"/>
  <c r="X36" i="5"/>
  <c r="X37" i="5" l="1"/>
  <c r="J30" i="5"/>
  <c r="J31" i="5"/>
  <c r="J29" i="5"/>
  <c r="J16" i="5"/>
  <c r="J17" i="5"/>
  <c r="J18" i="5"/>
  <c r="J20" i="5"/>
  <c r="J21" i="5"/>
  <c r="J22" i="5"/>
  <c r="J25" i="5"/>
  <c r="K10" i="5"/>
  <c r="L10" i="5" l="1"/>
  <c r="K42" i="5"/>
  <c r="G3" i="5"/>
  <c r="I50" i="5" l="1"/>
  <c r="I52" i="5"/>
  <c r="M10" i="5"/>
  <c r="L42" i="5"/>
  <c r="K30" i="5"/>
  <c r="L30" i="5" s="1"/>
  <c r="M30" i="5" s="1"/>
  <c r="N30" i="5" s="1"/>
  <c r="O30" i="5" s="1"/>
  <c r="P30" i="5" s="1"/>
  <c r="Q30" i="5" s="1"/>
  <c r="R30" i="5" s="1"/>
  <c r="S30" i="5" s="1"/>
  <c r="T30" i="5" s="1"/>
  <c r="U30" i="5" s="1"/>
  <c r="V30" i="5" s="1"/>
  <c r="W30" i="5" s="1"/>
  <c r="X30" i="5" s="1"/>
  <c r="K31" i="5"/>
  <c r="L31" i="5" s="1"/>
  <c r="M31" i="5" s="1"/>
  <c r="N31" i="5" s="1"/>
  <c r="O31" i="5" s="1"/>
  <c r="P31" i="5" s="1"/>
  <c r="Q31" i="5" s="1"/>
  <c r="R31" i="5" s="1"/>
  <c r="S31" i="5" s="1"/>
  <c r="T31" i="5" s="1"/>
  <c r="U31" i="5" s="1"/>
  <c r="V31" i="5" s="1"/>
  <c r="W31" i="5" s="1"/>
  <c r="X31" i="5" s="1"/>
  <c r="K32" i="5"/>
  <c r="L32" i="5" s="1"/>
  <c r="M32" i="5" s="1"/>
  <c r="N32" i="5" s="1"/>
  <c r="O32" i="5" s="1"/>
  <c r="P32" i="5" s="1"/>
  <c r="Q32" i="5" s="1"/>
  <c r="R32" i="5" s="1"/>
  <c r="S32" i="5" s="1"/>
  <c r="T32" i="5" s="1"/>
  <c r="U32" i="5" s="1"/>
  <c r="V32" i="5" s="1"/>
  <c r="W32" i="5" s="1"/>
  <c r="X32" i="5" s="1"/>
  <c r="K15" i="5"/>
  <c r="L15" i="5" s="1"/>
  <c r="M15" i="5" s="1"/>
  <c r="N15" i="5" s="1"/>
  <c r="O15" i="5" s="1"/>
  <c r="P15" i="5" s="1"/>
  <c r="Q15" i="5" s="1"/>
  <c r="R15" i="5" s="1"/>
  <c r="S15" i="5" s="1"/>
  <c r="T15" i="5" s="1"/>
  <c r="U15" i="5" s="1"/>
  <c r="V15" i="5" s="1"/>
  <c r="W15" i="5" s="1"/>
  <c r="X15" i="5" s="1"/>
  <c r="K16" i="5"/>
  <c r="L16" i="5" s="1"/>
  <c r="M16" i="5" s="1"/>
  <c r="N16" i="5" s="1"/>
  <c r="O16" i="5" s="1"/>
  <c r="P16" i="5" s="1"/>
  <c r="Q16" i="5" s="1"/>
  <c r="R16" i="5" s="1"/>
  <c r="S16" i="5" s="1"/>
  <c r="T16" i="5" s="1"/>
  <c r="U16" i="5" s="1"/>
  <c r="V16" i="5" s="1"/>
  <c r="W16" i="5" s="1"/>
  <c r="X16" i="5" s="1"/>
  <c r="K17" i="5"/>
  <c r="L17" i="5" s="1"/>
  <c r="M17" i="5" s="1"/>
  <c r="N17" i="5" s="1"/>
  <c r="O17" i="5" s="1"/>
  <c r="P17" i="5" s="1"/>
  <c r="Q17" i="5" s="1"/>
  <c r="R17" i="5" s="1"/>
  <c r="S17" i="5" s="1"/>
  <c r="T17" i="5" s="1"/>
  <c r="U17" i="5" s="1"/>
  <c r="V17" i="5" s="1"/>
  <c r="W17" i="5" s="1"/>
  <c r="X17" i="5" s="1"/>
  <c r="K18" i="5"/>
  <c r="L18" i="5" s="1"/>
  <c r="M18" i="5" s="1"/>
  <c r="N18" i="5" s="1"/>
  <c r="O18" i="5" s="1"/>
  <c r="P18" i="5" s="1"/>
  <c r="Q18" i="5" s="1"/>
  <c r="R18" i="5" s="1"/>
  <c r="S18" i="5" s="1"/>
  <c r="T18" i="5" s="1"/>
  <c r="U18" i="5" s="1"/>
  <c r="V18" i="5" s="1"/>
  <c r="W18" i="5" s="1"/>
  <c r="X18" i="5" s="1"/>
  <c r="K20" i="5"/>
  <c r="L20" i="5" s="1"/>
  <c r="M20" i="5" s="1"/>
  <c r="N20" i="5" s="1"/>
  <c r="O20" i="5" s="1"/>
  <c r="P20" i="5" s="1"/>
  <c r="Q20" i="5" s="1"/>
  <c r="R20" i="5" s="1"/>
  <c r="S20" i="5" s="1"/>
  <c r="T20" i="5" s="1"/>
  <c r="U20" i="5" s="1"/>
  <c r="V20" i="5" s="1"/>
  <c r="W20" i="5" s="1"/>
  <c r="X20" i="5" s="1"/>
  <c r="K21" i="5"/>
  <c r="L21" i="5" s="1"/>
  <c r="M21" i="5" s="1"/>
  <c r="N21" i="5" s="1"/>
  <c r="O21" i="5" s="1"/>
  <c r="P21" i="5" s="1"/>
  <c r="Q21" i="5" s="1"/>
  <c r="R21" i="5" s="1"/>
  <c r="S21" i="5" s="1"/>
  <c r="T21" i="5" s="1"/>
  <c r="U21" i="5" s="1"/>
  <c r="V21" i="5" s="1"/>
  <c r="W21" i="5" s="1"/>
  <c r="X21" i="5" s="1"/>
  <c r="K22" i="5"/>
  <c r="L22" i="5" s="1"/>
  <c r="M22" i="5" s="1"/>
  <c r="N22" i="5" s="1"/>
  <c r="O22" i="5" s="1"/>
  <c r="P22" i="5" s="1"/>
  <c r="Q22" i="5" s="1"/>
  <c r="R22" i="5" s="1"/>
  <c r="S22" i="5" s="1"/>
  <c r="T22" i="5" s="1"/>
  <c r="U22" i="5" s="1"/>
  <c r="V22" i="5" s="1"/>
  <c r="W22" i="5" s="1"/>
  <c r="X22" i="5" s="1"/>
  <c r="K23" i="5"/>
  <c r="L23" i="5" s="1"/>
  <c r="M23" i="5" s="1"/>
  <c r="N23" i="5" s="1"/>
  <c r="O23" i="5" s="1"/>
  <c r="P23" i="5" s="1"/>
  <c r="Q23" i="5" s="1"/>
  <c r="R23" i="5" s="1"/>
  <c r="S23" i="5" s="1"/>
  <c r="T23" i="5" s="1"/>
  <c r="U23" i="5" s="1"/>
  <c r="V23" i="5" s="1"/>
  <c r="W23" i="5" s="1"/>
  <c r="X23" i="5" s="1"/>
  <c r="K25" i="5"/>
  <c r="L25" i="5" s="1"/>
  <c r="M25" i="5" s="1"/>
  <c r="N25" i="5" s="1"/>
  <c r="O25" i="5" s="1"/>
  <c r="P25" i="5" s="1"/>
  <c r="Q25" i="5" s="1"/>
  <c r="R25" i="5" s="1"/>
  <c r="S25" i="5" s="1"/>
  <c r="T25" i="5" s="1"/>
  <c r="U25" i="5" s="1"/>
  <c r="V25" i="5" s="1"/>
  <c r="W25" i="5" s="1"/>
  <c r="X25" i="5" s="1"/>
  <c r="I49" i="5" l="1"/>
  <c r="H25" i="1"/>
  <c r="I55" i="5"/>
  <c r="N10" i="5"/>
  <c r="M42" i="5"/>
  <c r="K29" i="5"/>
  <c r="O10" i="5" l="1"/>
  <c r="N42" i="5"/>
  <c r="L29" i="5"/>
  <c r="K33" i="5"/>
  <c r="K50" i="5" s="1"/>
  <c r="J33" i="5"/>
  <c r="J50" i="5" s="1"/>
  <c r="D191" i="2"/>
  <c r="E43" i="2" s="1"/>
  <c r="J49" i="5" l="1"/>
  <c r="J55" i="5"/>
  <c r="K49" i="5"/>
  <c r="K55" i="5"/>
  <c r="P10" i="5"/>
  <c r="O42" i="5"/>
  <c r="M29" i="5"/>
  <c r="L33" i="5"/>
  <c r="L50" i="5" s="1"/>
  <c r="L49" i="5" l="1"/>
  <c r="L55" i="5"/>
  <c r="Q10" i="5"/>
  <c r="P42" i="5"/>
  <c r="N29" i="5"/>
  <c r="M33" i="5"/>
  <c r="M50" i="5" s="1"/>
  <c r="M49" i="5" l="1"/>
  <c r="M55" i="5"/>
  <c r="R10" i="5"/>
  <c r="Q42" i="5"/>
  <c r="I46" i="5"/>
  <c r="I47" i="5" s="1"/>
  <c r="O29" i="5"/>
  <c r="N33" i="5"/>
  <c r="N50" i="5" s="1"/>
  <c r="E20" i="2"/>
  <c r="E19" i="2"/>
  <c r="E38" i="2"/>
  <c r="E17" i="2"/>
  <c r="E37" i="2"/>
  <c r="E15" i="2"/>
  <c r="E36" i="2"/>
  <c r="E12" i="2"/>
  <c r="E32" i="2"/>
  <c r="E10" i="2"/>
  <c r="E30" i="2"/>
  <c r="E22" i="2"/>
  <c r="E194" i="2"/>
  <c r="E8" i="2"/>
  <c r="E4" i="2"/>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62" i="1"/>
  <c r="E188" i="2" l="1"/>
  <c r="N49" i="5"/>
  <c r="N55" i="5"/>
  <c r="S10" i="5"/>
  <c r="R42" i="5"/>
  <c r="P29" i="5"/>
  <c r="O33" i="5"/>
  <c r="O50" i="5" s="1"/>
  <c r="E196" i="2"/>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O49" i="5" l="1"/>
  <c r="O55" i="5"/>
  <c r="T10" i="5"/>
  <c r="S42" i="5"/>
  <c r="Q29" i="5"/>
  <c r="P33" i="5"/>
  <c r="P50" i="5" s="1"/>
  <c r="Z43" i="1"/>
  <c r="R17" i="1"/>
  <c r="P49" i="5" l="1"/>
  <c r="P55" i="5"/>
  <c r="U10" i="5"/>
  <c r="T42" i="5"/>
  <c r="R29" i="5"/>
  <c r="Q33" i="5"/>
  <c r="Q50" i="5" s="1"/>
  <c r="S8" i="1"/>
  <c r="I8" i="1"/>
  <c r="Q49" i="5" l="1"/>
  <c r="Q55" i="5"/>
  <c r="V10" i="5"/>
  <c r="U42" i="5"/>
  <c r="S29" i="5"/>
  <c r="R33" i="5"/>
  <c r="R50" i="5" s="1"/>
  <c r="J65" i="1"/>
  <c r="J67" i="1"/>
  <c r="J69" i="1"/>
  <c r="J71" i="1"/>
  <c r="J73" i="1"/>
  <c r="J75" i="1"/>
  <c r="J77" i="1"/>
  <c r="J79" i="1"/>
  <c r="J81" i="1"/>
  <c r="J83" i="1"/>
  <c r="J85" i="1"/>
  <c r="J87" i="1"/>
  <c r="J89" i="1"/>
  <c r="J91" i="1"/>
  <c r="J93" i="1"/>
  <c r="J95" i="1"/>
  <c r="J97" i="1"/>
  <c r="J99" i="1"/>
  <c r="J101" i="1"/>
  <c r="J103" i="1"/>
  <c r="J105" i="1"/>
  <c r="J107" i="1"/>
  <c r="J109" i="1"/>
  <c r="J111" i="1"/>
  <c r="J113" i="1"/>
  <c r="J115" i="1"/>
  <c r="J117" i="1"/>
  <c r="J119" i="1"/>
  <c r="J121" i="1"/>
  <c r="J123" i="1"/>
  <c r="J125" i="1"/>
  <c r="J127" i="1"/>
  <c r="J129" i="1"/>
  <c r="J131" i="1"/>
  <c r="J133" i="1"/>
  <c r="J135" i="1"/>
  <c r="J137" i="1"/>
  <c r="J139" i="1"/>
  <c r="J141" i="1"/>
  <c r="J143" i="1"/>
  <c r="J145" i="1"/>
  <c r="J147" i="1"/>
  <c r="J149" i="1"/>
  <c r="J151" i="1"/>
  <c r="J153" i="1"/>
  <c r="J155" i="1"/>
  <c r="J157" i="1"/>
  <c r="J159" i="1"/>
  <c r="J161" i="1"/>
  <c r="J163" i="1"/>
  <c r="J165" i="1"/>
  <c r="J167" i="1"/>
  <c r="J169" i="1"/>
  <c r="J171" i="1"/>
  <c r="J173" i="1"/>
  <c r="J175" i="1"/>
  <c r="J177" i="1"/>
  <c r="J179" i="1"/>
  <c r="J181" i="1"/>
  <c r="J183" i="1"/>
  <c r="J185" i="1"/>
  <c r="J187" i="1"/>
  <c r="J189" i="1"/>
  <c r="J191" i="1"/>
  <c r="J193" i="1"/>
  <c r="J195" i="1"/>
  <c r="J197" i="1"/>
  <c r="J199" i="1"/>
  <c r="J201" i="1"/>
  <c r="J203" i="1"/>
  <c r="J205" i="1"/>
  <c r="J207" i="1"/>
  <c r="J209" i="1"/>
  <c r="J211" i="1"/>
  <c r="J213" i="1"/>
  <c r="J215" i="1"/>
  <c r="J217" i="1"/>
  <c r="J219" i="1"/>
  <c r="J221" i="1"/>
  <c r="J223" i="1"/>
  <c r="J225" i="1"/>
  <c r="J227" i="1"/>
  <c r="J229" i="1"/>
  <c r="J231" i="1"/>
  <c r="J233" i="1"/>
  <c r="J235" i="1"/>
  <c r="J237" i="1"/>
  <c r="J239" i="1"/>
  <c r="J241" i="1"/>
  <c r="J243" i="1"/>
  <c r="J245" i="1"/>
  <c r="J247" i="1"/>
  <c r="J249" i="1"/>
  <c r="J251" i="1"/>
  <c r="J253" i="1"/>
  <c r="J255" i="1"/>
  <c r="J257" i="1"/>
  <c r="J259" i="1"/>
  <c r="J261" i="1"/>
  <c r="J263" i="1"/>
  <c r="J265" i="1"/>
  <c r="J267" i="1"/>
  <c r="J269" i="1"/>
  <c r="J271" i="1"/>
  <c r="J273" i="1"/>
  <c r="J275" i="1"/>
  <c r="J277" i="1"/>
  <c r="J279" i="1"/>
  <c r="J281" i="1"/>
  <c r="J63" i="1"/>
  <c r="J66" i="1"/>
  <c r="J68" i="1"/>
  <c r="J70" i="1"/>
  <c r="J72" i="1"/>
  <c r="J74" i="1"/>
  <c r="J76" i="1"/>
  <c r="J78" i="1"/>
  <c r="J80" i="1"/>
  <c r="J82" i="1"/>
  <c r="J84" i="1"/>
  <c r="J86" i="1"/>
  <c r="J88" i="1"/>
  <c r="J90" i="1"/>
  <c r="J92" i="1"/>
  <c r="J94" i="1"/>
  <c r="J96" i="1"/>
  <c r="J98" i="1"/>
  <c r="J100" i="1"/>
  <c r="J102" i="1"/>
  <c r="J104" i="1"/>
  <c r="J106" i="1"/>
  <c r="J108" i="1"/>
  <c r="J110" i="1"/>
  <c r="J112" i="1"/>
  <c r="J114" i="1"/>
  <c r="J116" i="1"/>
  <c r="J118" i="1"/>
  <c r="J120" i="1"/>
  <c r="J122" i="1"/>
  <c r="J124" i="1"/>
  <c r="J126" i="1"/>
  <c r="J128" i="1"/>
  <c r="J130" i="1"/>
  <c r="J132" i="1"/>
  <c r="J134" i="1"/>
  <c r="J136" i="1"/>
  <c r="J138" i="1"/>
  <c r="J140" i="1"/>
  <c r="J142" i="1"/>
  <c r="J144" i="1"/>
  <c r="J146" i="1"/>
  <c r="J148" i="1"/>
  <c r="J150" i="1"/>
  <c r="J152" i="1"/>
  <c r="J154" i="1"/>
  <c r="J156" i="1"/>
  <c r="J158" i="1"/>
  <c r="J160" i="1"/>
  <c r="J162" i="1"/>
  <c r="J164" i="1"/>
  <c r="J166" i="1"/>
  <c r="J168" i="1"/>
  <c r="J170" i="1"/>
  <c r="J172" i="1"/>
  <c r="J174" i="1"/>
  <c r="J176" i="1"/>
  <c r="J178" i="1"/>
  <c r="J180" i="1"/>
  <c r="J182" i="1"/>
  <c r="J184" i="1"/>
  <c r="J186" i="1"/>
  <c r="J188" i="1"/>
  <c r="J190" i="1"/>
  <c r="J192" i="1"/>
  <c r="J194" i="1"/>
  <c r="J196" i="1"/>
  <c r="J198" i="1"/>
  <c r="J200" i="1"/>
  <c r="J202" i="1"/>
  <c r="J204" i="1"/>
  <c r="J206" i="1"/>
  <c r="J208" i="1"/>
  <c r="J210" i="1"/>
  <c r="J212" i="1"/>
  <c r="J214" i="1"/>
  <c r="J216" i="1"/>
  <c r="J218" i="1"/>
  <c r="J220" i="1"/>
  <c r="J222" i="1"/>
  <c r="J224" i="1"/>
  <c r="J226" i="1"/>
  <c r="J228" i="1"/>
  <c r="J230" i="1"/>
  <c r="J232" i="1"/>
  <c r="J234" i="1"/>
  <c r="J236" i="1"/>
  <c r="J238" i="1"/>
  <c r="J240" i="1"/>
  <c r="J242" i="1"/>
  <c r="J244" i="1"/>
  <c r="J246" i="1"/>
  <c r="J248" i="1"/>
  <c r="J250" i="1"/>
  <c r="J252" i="1"/>
  <c r="J254" i="1"/>
  <c r="J256" i="1"/>
  <c r="J258" i="1"/>
  <c r="J260" i="1"/>
  <c r="J262" i="1"/>
  <c r="J264" i="1"/>
  <c r="J266" i="1"/>
  <c r="J268" i="1"/>
  <c r="J270" i="1"/>
  <c r="J272" i="1"/>
  <c r="J274" i="1"/>
  <c r="J276" i="1"/>
  <c r="J278" i="1"/>
  <c r="J280" i="1"/>
  <c r="J62" i="1"/>
  <c r="J64" i="1"/>
  <c r="S10" i="1"/>
  <c r="J15" i="1"/>
  <c r="K15" i="1"/>
  <c r="L15" i="1"/>
  <c r="M15" i="1"/>
  <c r="N15" i="1"/>
  <c r="O15" i="1"/>
  <c r="P15" i="1"/>
  <c r="Q15" i="1"/>
  <c r="R49" i="5" l="1"/>
  <c r="R55" i="5"/>
  <c r="W10" i="5"/>
  <c r="V42" i="5"/>
  <c r="T29" i="5"/>
  <c r="S33" i="5"/>
  <c r="S50" i="5" s="1"/>
  <c r="S49" i="5" l="1"/>
  <c r="S55" i="5"/>
  <c r="X10" i="5"/>
  <c r="X42" i="5" s="1"/>
  <c r="W42" i="5"/>
  <c r="U29" i="5"/>
  <c r="T33" i="5"/>
  <c r="T50" i="5" s="1"/>
  <c r="N21" i="1"/>
  <c r="T49" i="5" l="1"/>
  <c r="T55" i="5"/>
  <c r="V29" i="5"/>
  <c r="U33" i="5"/>
  <c r="U50" i="5" s="1"/>
  <c r="I15" i="1"/>
  <c r="U49" i="5" l="1"/>
  <c r="U55" i="5"/>
  <c r="W29" i="5"/>
  <c r="V33" i="5"/>
  <c r="V50" i="5" s="1"/>
  <c r="R15" i="1"/>
  <c r="S45" i="1" s="1"/>
  <c r="V49" i="5" l="1"/>
  <c r="V55" i="5"/>
  <c r="X29" i="5"/>
  <c r="X33" i="5" s="1"/>
  <c r="X50" i="5" s="1"/>
  <c r="W33" i="5"/>
  <c r="W50" i="5" s="1"/>
  <c r="Q38" i="1"/>
  <c r="T38" i="1" s="1"/>
  <c r="Q34" i="1"/>
  <c r="T34" i="1" s="1"/>
  <c r="Q30" i="1"/>
  <c r="Q23" i="1"/>
  <c r="AO17" i="1" s="1"/>
  <c r="W49" i="5" l="1"/>
  <c r="W55" i="5"/>
  <c r="X49" i="5"/>
  <c r="X55" i="5"/>
  <c r="T30" i="1"/>
  <c r="T43" i="1"/>
  <c r="J13" i="5" s="1"/>
  <c r="J14" i="5" s="1"/>
  <c r="H42" i="1"/>
  <c r="M39" i="1"/>
  <c r="N22" i="1"/>
  <c r="Q21" i="1" s="1"/>
  <c r="N23" i="1"/>
  <c r="Q22" i="1" s="1"/>
  <c r="M30" i="1"/>
  <c r="R18" i="1"/>
  <c r="J52" i="5" l="1"/>
  <c r="S46" i="1"/>
  <c r="M38" i="1"/>
  <c r="M34" i="1"/>
  <c r="E198" i="2" l="1"/>
  <c r="E195" i="2"/>
  <c r="E197" i="2" s="1"/>
  <c r="M35" i="1"/>
  <c r="AO16" i="1"/>
  <c r="M31" i="1"/>
  <c r="AO15" i="1"/>
  <c r="P142" i="1" l="1"/>
  <c r="P157" i="1"/>
  <c r="P176" i="1"/>
  <c r="P190" i="1"/>
  <c r="P204" i="1"/>
  <c r="P217" i="1"/>
  <c r="P234" i="1"/>
  <c r="P179" i="1"/>
  <c r="P241" i="1"/>
  <c r="P181" i="1"/>
  <c r="P228" i="1"/>
  <c r="P189" i="1"/>
  <c r="P233" i="1"/>
  <c r="P143" i="1"/>
  <c r="P159" i="1"/>
  <c r="P177" i="1"/>
  <c r="P192" i="1"/>
  <c r="P207" i="1"/>
  <c r="P218" i="1"/>
  <c r="P239" i="1"/>
  <c r="P165" i="1"/>
  <c r="P211" i="1"/>
  <c r="P147" i="1"/>
  <c r="P212" i="1"/>
  <c r="P173" i="1"/>
  <c r="P144" i="1"/>
  <c r="P161" i="1"/>
  <c r="P178" i="1"/>
  <c r="P193" i="1"/>
  <c r="P209" i="1"/>
  <c r="P219" i="1"/>
  <c r="P240" i="1"/>
  <c r="P145" i="1"/>
  <c r="P194" i="1"/>
  <c r="P221" i="1"/>
  <c r="P168" i="1"/>
  <c r="P195" i="1"/>
  <c r="P203" i="1"/>
  <c r="P148" i="1"/>
  <c r="P170" i="1"/>
  <c r="P183" i="1"/>
  <c r="P197" i="1"/>
  <c r="P213" i="1"/>
  <c r="P229" i="1"/>
  <c r="P151" i="1"/>
  <c r="P171" i="1"/>
  <c r="P185" i="1"/>
  <c r="P198" i="1"/>
  <c r="P215" i="1"/>
  <c r="P232" i="1"/>
  <c r="P155" i="1"/>
  <c r="P216" i="1"/>
  <c r="P104" i="1"/>
  <c r="P149" i="1"/>
  <c r="P205" i="1"/>
  <c r="P237" i="1"/>
  <c r="P150" i="1"/>
  <c r="P174" i="1"/>
  <c r="P214" i="1"/>
  <c r="P230" i="1"/>
  <c r="P223" i="1"/>
  <c r="P200" i="1"/>
  <c r="P153" i="1"/>
  <c r="P169" i="1"/>
  <c r="P201" i="1"/>
  <c r="P225" i="1"/>
  <c r="P206" i="1"/>
  <c r="P199" i="1"/>
  <c r="P231" i="1"/>
  <c r="P208" i="1"/>
  <c r="P146" i="1"/>
  <c r="P154" i="1"/>
  <c r="P162" i="1"/>
  <c r="P186" i="1"/>
  <c r="P202" i="1"/>
  <c r="P210" i="1"/>
  <c r="P226" i="1"/>
  <c r="P163" i="1"/>
  <c r="P187" i="1"/>
  <c r="P227" i="1"/>
  <c r="P235" i="1"/>
  <c r="P166" i="1"/>
  <c r="P222" i="1"/>
  <c r="P175" i="1"/>
  <c r="P152" i="1"/>
  <c r="P224" i="1"/>
  <c r="P156" i="1"/>
  <c r="P164" i="1"/>
  <c r="P172" i="1"/>
  <c r="P180" i="1"/>
  <c r="P188" i="1"/>
  <c r="P196" i="1"/>
  <c r="P220" i="1"/>
  <c r="P236" i="1"/>
  <c r="P158" i="1"/>
  <c r="P182" i="1"/>
  <c r="P238" i="1"/>
  <c r="P167" i="1"/>
  <c r="P191" i="1"/>
  <c r="P160" i="1"/>
  <c r="P184" i="1"/>
  <c r="P76" i="1"/>
  <c r="P80" i="1"/>
  <c r="P84" i="1"/>
  <c r="P88" i="1"/>
  <c r="P92" i="1"/>
  <c r="P96" i="1"/>
  <c r="P100" i="1"/>
  <c r="P108" i="1"/>
  <c r="P112" i="1"/>
  <c r="P116" i="1"/>
  <c r="P120" i="1"/>
  <c r="P124" i="1"/>
  <c r="P128" i="1"/>
  <c r="P132" i="1"/>
  <c r="P136" i="1"/>
  <c r="P140" i="1"/>
  <c r="P77" i="1"/>
  <c r="P81" i="1"/>
  <c r="P85" i="1"/>
  <c r="P89" i="1"/>
  <c r="P93" i="1"/>
  <c r="P97" i="1"/>
  <c r="P101" i="1"/>
  <c r="P105" i="1"/>
  <c r="P109" i="1"/>
  <c r="P113" i="1"/>
  <c r="P117" i="1"/>
  <c r="P121" i="1"/>
  <c r="P125" i="1"/>
  <c r="P129" i="1"/>
  <c r="P133" i="1"/>
  <c r="P137" i="1"/>
  <c r="P141" i="1"/>
  <c r="P78" i="1"/>
  <c r="P82" i="1"/>
  <c r="P86" i="1"/>
  <c r="P90" i="1"/>
  <c r="P94" i="1"/>
  <c r="P98" i="1"/>
  <c r="P102" i="1"/>
  <c r="P106" i="1"/>
  <c r="P110" i="1"/>
  <c r="P114" i="1"/>
  <c r="P118" i="1"/>
  <c r="P122" i="1"/>
  <c r="P126" i="1"/>
  <c r="P130" i="1"/>
  <c r="P134" i="1"/>
  <c r="P138" i="1"/>
  <c r="P79" i="1"/>
  <c r="P83" i="1"/>
  <c r="P87" i="1"/>
  <c r="P91" i="1"/>
  <c r="P95" i="1"/>
  <c r="P99" i="1"/>
  <c r="P103" i="1"/>
  <c r="P107" i="1"/>
  <c r="P111" i="1"/>
  <c r="P115" i="1"/>
  <c r="P119" i="1"/>
  <c r="P123" i="1"/>
  <c r="P127" i="1"/>
  <c r="P131" i="1"/>
  <c r="P135" i="1"/>
  <c r="P139" i="1"/>
  <c r="P75" i="1"/>
  <c r="P73" i="1"/>
  <c r="P74" i="1"/>
  <c r="P72" i="1"/>
  <c r="P62" i="1"/>
  <c r="P64" i="1"/>
  <c r="P66" i="1"/>
  <c r="P68" i="1"/>
  <c r="P70" i="1"/>
  <c r="P63" i="1"/>
  <c r="P65" i="1"/>
  <c r="P67" i="1"/>
  <c r="P69" i="1"/>
  <c r="P71" i="1"/>
  <c r="Z34" i="1" l="1"/>
  <c r="Z30" i="1"/>
  <c r="Z38" i="1"/>
  <c r="Z40" i="1" l="1"/>
  <c r="J26" i="5" l="1"/>
  <c r="K13" i="5"/>
  <c r="K14" i="5" s="1"/>
  <c r="K26" i="5" l="1"/>
  <c r="K35" i="5" s="1"/>
  <c r="K39" i="5" s="1"/>
  <c r="K43" i="5" s="1"/>
  <c r="K46" i="5" s="1"/>
  <c r="K52" i="5"/>
  <c r="L13" i="5"/>
  <c r="J35" i="5"/>
  <c r="L14" i="5" l="1"/>
  <c r="L52" i="5" s="1"/>
  <c r="K40" i="5"/>
  <c r="J39" i="5"/>
  <c r="J43" i="5" s="1"/>
  <c r="J46" i="5" s="1"/>
  <c r="J47" i="5" s="1"/>
  <c r="K47" i="5" s="1"/>
  <c r="M13" i="5"/>
  <c r="L26" i="5" l="1"/>
  <c r="L35" i="5" s="1"/>
  <c r="L39" i="5" s="1"/>
  <c r="L43" i="5" s="1"/>
  <c r="L46" i="5" s="1"/>
  <c r="L47" i="5" s="1"/>
  <c r="M14" i="5"/>
  <c r="M52" i="5" s="1"/>
  <c r="J40" i="5"/>
  <c r="M26" i="5"/>
  <c r="M35" i="5" s="1"/>
  <c r="N13" i="5"/>
  <c r="N14" i="5" l="1"/>
  <c r="N52" i="5" s="1"/>
  <c r="L40" i="5"/>
  <c r="M39" i="5"/>
  <c r="M43" i="5" s="1"/>
  <c r="M46" i="5" s="1"/>
  <c r="M47" i="5" s="1"/>
  <c r="O13" i="5"/>
  <c r="N26" i="5" l="1"/>
  <c r="N35" i="5" s="1"/>
  <c r="N39" i="5" s="1"/>
  <c r="N43" i="5" s="1"/>
  <c r="N46" i="5" s="1"/>
  <c r="N47" i="5" s="1"/>
  <c r="O14" i="5"/>
  <c r="O52" i="5" s="1"/>
  <c r="M40" i="5"/>
  <c r="P13" i="5"/>
  <c r="O26" i="5" l="1"/>
  <c r="O35" i="5" s="1"/>
  <c r="O39" i="5" s="1"/>
  <c r="O43" i="5" s="1"/>
  <c r="O46" i="5" s="1"/>
  <c r="O47" i="5" s="1"/>
  <c r="P14" i="5"/>
  <c r="P52" i="5" s="1"/>
  <c r="N40" i="5"/>
  <c r="Q13" i="5"/>
  <c r="P26" i="5" l="1"/>
  <c r="P35" i="5" s="1"/>
  <c r="P39" i="5" s="1"/>
  <c r="P43" i="5" s="1"/>
  <c r="P46" i="5" s="1"/>
  <c r="P47" i="5" s="1"/>
  <c r="Q14" i="5"/>
  <c r="Q52" i="5" s="1"/>
  <c r="O40" i="5"/>
  <c r="R13" i="5"/>
  <c r="Q26" i="5" l="1"/>
  <c r="Q35" i="5" s="1"/>
  <c r="Q39" i="5" s="1"/>
  <c r="Q43" i="5" s="1"/>
  <c r="Q46" i="5" s="1"/>
  <c r="Q47" i="5" s="1"/>
  <c r="R14" i="5"/>
  <c r="R52" i="5" s="1"/>
  <c r="P40" i="5"/>
  <c r="S13" i="5"/>
  <c r="R26" i="5" l="1"/>
  <c r="R35" i="5" s="1"/>
  <c r="R39" i="5" s="1"/>
  <c r="R43" i="5" s="1"/>
  <c r="R46" i="5" s="1"/>
  <c r="R47" i="5" s="1"/>
  <c r="S14" i="5"/>
  <c r="S52" i="5" s="1"/>
  <c r="Q40" i="5"/>
  <c r="T13" i="5"/>
  <c r="S26" i="5" l="1"/>
  <c r="S35" i="5" s="1"/>
  <c r="S39" i="5" s="1"/>
  <c r="S43" i="5" s="1"/>
  <c r="S46" i="5" s="1"/>
  <c r="S47" i="5" s="1"/>
  <c r="T14" i="5"/>
  <c r="T52" i="5" s="1"/>
  <c r="R40" i="5"/>
  <c r="U13" i="5"/>
  <c r="T26" i="5" l="1"/>
  <c r="T35" i="5" s="1"/>
  <c r="T39" i="5" s="1"/>
  <c r="T43" i="5" s="1"/>
  <c r="T46" i="5" s="1"/>
  <c r="T47" i="5" s="1"/>
  <c r="U14" i="5"/>
  <c r="U52" i="5" s="1"/>
  <c r="S40" i="5"/>
  <c r="V13" i="5"/>
  <c r="U26" i="5" l="1"/>
  <c r="U35" i="5" s="1"/>
  <c r="U39" i="5" s="1"/>
  <c r="U43" i="5" s="1"/>
  <c r="U46" i="5" s="1"/>
  <c r="U47" i="5" s="1"/>
  <c r="V14" i="5"/>
  <c r="V52" i="5" s="1"/>
  <c r="T40" i="5"/>
  <c r="W13" i="5"/>
  <c r="V26" i="5" l="1"/>
  <c r="V35" i="5" s="1"/>
  <c r="V39" i="5" s="1"/>
  <c r="V43" i="5" s="1"/>
  <c r="V46" i="5" s="1"/>
  <c r="V47" i="5" s="1"/>
  <c r="W14" i="5"/>
  <c r="W52" i="5" s="1"/>
  <c r="U40" i="5"/>
  <c r="X13" i="5"/>
  <c r="X14" i="5" s="1"/>
  <c r="W26" i="5" l="1"/>
  <c r="W35" i="5" s="1"/>
  <c r="W39" i="5" s="1"/>
  <c r="W43" i="5" s="1"/>
  <c r="W46" i="5" s="1"/>
  <c r="W47" i="5" s="1"/>
  <c r="X26" i="5"/>
  <c r="X35" i="5" s="1"/>
  <c r="X39" i="5" s="1"/>
  <c r="X43" i="5" s="1"/>
  <c r="X46" i="5" s="1"/>
  <c r="X52" i="5"/>
  <c r="V40" i="5"/>
  <c r="X47" i="5" l="1"/>
  <c r="W40" i="5"/>
  <c r="X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 Penny</author>
    <author>Mertens, Claudette</author>
  </authors>
  <commentList>
    <comment ref="A4" authorId="0" shapeId="0" xr:uid="{00000000-0006-0000-0300-000001000000}">
      <text>
        <r>
          <rPr>
            <sz val="11"/>
            <color indexed="81"/>
            <rFont val="Tahoma"/>
            <family val="2"/>
          </rPr>
          <t>Section 1:
Enter the name of the property and number of units.  Choose city/town from the drop down list.
The income limits automatically fill in.</t>
        </r>
      </text>
    </comment>
    <comment ref="A10" authorId="0" shapeId="0" xr:uid="{00000000-0006-0000-0300-000002000000}">
      <text>
        <r>
          <rPr>
            <sz val="11"/>
            <color theme="1"/>
            <rFont val="Tahoma"/>
            <family val="2"/>
          </rPr>
          <t>Section 2:
Enter each unit size, the number of units for each size and the existing base rents for those units.</t>
        </r>
      </text>
    </comment>
    <comment ref="I13" authorId="1" shapeId="0" xr:uid="{00000000-0006-0000-0300-000003000000}">
      <text>
        <r>
          <rPr>
            <b/>
            <sz val="9"/>
            <color indexed="81"/>
            <rFont val="Tahoma"/>
            <family val="2"/>
          </rPr>
          <t>Leave blank if N/A</t>
        </r>
        <r>
          <rPr>
            <sz val="9"/>
            <color indexed="81"/>
            <rFont val="Tahoma"/>
            <family val="2"/>
          </rPr>
          <t xml:space="preserve">
</t>
        </r>
      </text>
    </comment>
    <comment ref="J13" authorId="1" shapeId="0" xr:uid="{00000000-0006-0000-0300-000004000000}">
      <text>
        <r>
          <rPr>
            <b/>
            <sz val="9"/>
            <color indexed="81"/>
            <rFont val="Tahoma"/>
            <family val="2"/>
          </rPr>
          <t>Leave blank if N/A</t>
        </r>
        <r>
          <rPr>
            <sz val="9"/>
            <color indexed="81"/>
            <rFont val="Tahoma"/>
            <family val="2"/>
          </rPr>
          <t xml:space="preserve">
</t>
        </r>
      </text>
    </comment>
    <comment ref="K13" authorId="1" shapeId="0" xr:uid="{00000000-0006-0000-0300-000005000000}">
      <text>
        <r>
          <rPr>
            <b/>
            <sz val="9"/>
            <color indexed="81"/>
            <rFont val="Tahoma"/>
            <family val="2"/>
          </rPr>
          <t>Leave blank if N/A</t>
        </r>
        <r>
          <rPr>
            <sz val="9"/>
            <color indexed="81"/>
            <rFont val="Tahoma"/>
            <family val="2"/>
          </rPr>
          <t xml:space="preserve">
</t>
        </r>
      </text>
    </comment>
    <comment ref="L13" authorId="1" shapeId="0" xr:uid="{00000000-0006-0000-0300-000006000000}">
      <text>
        <r>
          <rPr>
            <b/>
            <sz val="9"/>
            <color indexed="81"/>
            <rFont val="Tahoma"/>
            <family val="2"/>
          </rPr>
          <t>Leave blank if N/A</t>
        </r>
        <r>
          <rPr>
            <sz val="9"/>
            <color indexed="81"/>
            <rFont val="Tahoma"/>
            <family val="2"/>
          </rPr>
          <t xml:space="preserve">
</t>
        </r>
      </text>
    </comment>
    <comment ref="M13" authorId="1" shapeId="0" xr:uid="{00000000-0006-0000-0300-000007000000}">
      <text>
        <r>
          <rPr>
            <b/>
            <sz val="9"/>
            <color indexed="81"/>
            <rFont val="Tahoma"/>
            <family val="2"/>
          </rPr>
          <t>Leave blank if N/A</t>
        </r>
        <r>
          <rPr>
            <sz val="9"/>
            <color indexed="81"/>
            <rFont val="Tahoma"/>
            <family val="2"/>
          </rPr>
          <t xml:space="preserve">
</t>
        </r>
      </text>
    </comment>
    <comment ref="N13" authorId="1" shapeId="0" xr:uid="{00000000-0006-0000-0300-000008000000}">
      <text>
        <r>
          <rPr>
            <b/>
            <sz val="9"/>
            <color indexed="81"/>
            <rFont val="Tahoma"/>
            <family val="2"/>
          </rPr>
          <t>Leave blank if N/A</t>
        </r>
        <r>
          <rPr>
            <sz val="9"/>
            <color indexed="81"/>
            <rFont val="Tahoma"/>
            <family val="2"/>
          </rPr>
          <t xml:space="preserve">
</t>
        </r>
      </text>
    </comment>
    <comment ref="O13" authorId="1" shapeId="0" xr:uid="{00000000-0006-0000-0300-000009000000}">
      <text>
        <r>
          <rPr>
            <b/>
            <sz val="9"/>
            <color indexed="81"/>
            <rFont val="Tahoma"/>
            <family val="2"/>
          </rPr>
          <t>Leave blank if N/A</t>
        </r>
        <r>
          <rPr>
            <sz val="9"/>
            <color indexed="81"/>
            <rFont val="Tahoma"/>
            <family val="2"/>
          </rPr>
          <t xml:space="preserve">
</t>
        </r>
      </text>
    </comment>
    <comment ref="P13" authorId="1" shapeId="0" xr:uid="{00000000-0006-0000-0300-00000A000000}">
      <text>
        <r>
          <rPr>
            <b/>
            <sz val="9"/>
            <color indexed="81"/>
            <rFont val="Tahoma"/>
            <family val="2"/>
          </rPr>
          <t>Leave blank if N/A</t>
        </r>
        <r>
          <rPr>
            <sz val="9"/>
            <color indexed="81"/>
            <rFont val="Tahoma"/>
            <family val="2"/>
          </rPr>
          <t xml:space="preserve">
</t>
        </r>
      </text>
    </comment>
    <comment ref="Q13" authorId="1" shapeId="0" xr:uid="{00000000-0006-0000-0300-00000B000000}">
      <text>
        <r>
          <rPr>
            <b/>
            <sz val="9"/>
            <color indexed="81"/>
            <rFont val="Tahoma"/>
            <family val="2"/>
          </rPr>
          <t>Leave blank if N/A</t>
        </r>
        <r>
          <rPr>
            <sz val="9"/>
            <color indexed="81"/>
            <rFont val="Tahoma"/>
            <family val="2"/>
          </rPr>
          <t xml:space="preserve">
</t>
        </r>
      </text>
    </comment>
    <comment ref="A16" authorId="0" shapeId="0" xr:uid="{00000000-0006-0000-0300-00000C000000}">
      <text>
        <r>
          <rPr>
            <sz val="11"/>
            <color indexed="81"/>
            <rFont val="Tahoma"/>
            <family val="2"/>
          </rPr>
          <t>Section 3:
Enter three desired base rent levels.  The minimum and maximum Adjusted Gross Income (AGI) are determined based on the rent levels input.</t>
        </r>
      </text>
    </comment>
    <comment ref="H25" authorId="0" shapeId="0" xr:uid="{00000000-0006-0000-0300-00000D000000}">
      <text>
        <r>
          <rPr>
            <b/>
            <sz val="9"/>
            <color indexed="81"/>
            <rFont val="Tahoma"/>
            <family val="2"/>
          </rPr>
          <t xml:space="preserve">If this cell turns pink, your average of the three potential rent levels does not meet the actual cost to operate the unit per year.
You will need to revisit your potential rent levels.  </t>
        </r>
      </text>
    </comment>
    <comment ref="A26" authorId="0" shapeId="0" xr:uid="{00000000-0006-0000-0300-00000E000000}">
      <text>
        <r>
          <rPr>
            <sz val="11"/>
            <color indexed="81"/>
            <rFont val="Tahoma"/>
            <family val="2"/>
          </rPr>
          <t>Section 4:
Enter the desired number of units for each new base rent level.
The Annual Gross Potential Income (GPI) demonstrates the property's income at full implementation.  This number will flow to the Cash Flow tab.</t>
        </r>
      </text>
    </comment>
    <comment ref="W26" authorId="0" shapeId="0" xr:uid="{00000000-0006-0000-0300-00000F000000}">
      <text>
        <r>
          <rPr>
            <sz val="11"/>
            <color indexed="81"/>
            <rFont val="Tahoma"/>
            <family val="2"/>
          </rPr>
          <t>Section 6:
No input necessary.
This information is generated from the Tenant Profile/Rent Roll in Section 5.  The number in each level indicates how many residents are currently at or above the potential rent levels as shown in Section 3.</t>
        </r>
      </text>
    </comment>
    <comment ref="A47" authorId="0" shapeId="0" xr:uid="{00000000-0006-0000-0300-000010000000}">
      <text>
        <r>
          <rPr>
            <sz val="11"/>
            <color indexed="81"/>
            <rFont val="Tahoma"/>
            <family val="2"/>
          </rPr>
          <t xml:space="preserve">Section 5:
Copy and paste information from the most current rent roll.
This information is consolidated and results are shown in Section 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Caldwell, Rhonda</author>
  </authors>
  <commentList>
    <comment ref="I7" authorId="0" shapeId="0" xr:uid="{00000000-0006-0000-0600-000001000000}">
      <text>
        <r>
          <rPr>
            <sz val="9"/>
            <color indexed="81"/>
            <rFont val="Tahoma"/>
            <family val="2"/>
          </rPr>
          <t xml:space="preserve">First Year Current: Enter the first year current budget for the property.  This budget becomes your baseline.   Enter only the cells that are yellow.  The workbook will do the rest of the calculations.
</t>
        </r>
      </text>
    </comment>
    <comment ref="I44" authorId="0" shapeId="0" xr:uid="{00000000-0006-0000-0600-000002000000}">
      <text>
        <r>
          <rPr>
            <sz val="9"/>
            <color indexed="81"/>
            <rFont val="Tahoma"/>
            <family val="2"/>
          </rPr>
          <t xml:space="preserve">Enter line 117 from the property's most recent approved budget.
</t>
        </r>
      </text>
    </comment>
    <comment ref="I45" authorId="0" shapeId="0" xr:uid="{00000000-0006-0000-0600-000003000000}">
      <text>
        <r>
          <rPr>
            <sz val="9"/>
            <color indexed="81"/>
            <rFont val="Tahoma"/>
            <family val="2"/>
          </rPr>
          <t xml:space="preserve">Enter the recommended capital needs for the current year as per the 2012 Capitall Needs Assessment.  
Populate this entire row in yellow with recommended capital needs to be completed each year, as per the Capital Plan. </t>
        </r>
      </text>
    </comment>
    <comment ref="E47" authorId="0" shapeId="0" xr:uid="{00000000-0006-0000-0600-000004000000}">
      <text>
        <r>
          <rPr>
            <sz val="9"/>
            <color indexed="81"/>
            <rFont val="Tahoma"/>
            <family val="2"/>
          </rPr>
          <t xml:space="preserve">Enter your current year Replacement Reserve Balance in this cell. </t>
        </r>
      </text>
    </comment>
    <comment ref="I47" authorId="0" shapeId="0" xr:uid="{00000000-0006-0000-0600-000005000000}">
      <text>
        <r>
          <rPr>
            <sz val="9"/>
            <color indexed="81"/>
            <rFont val="Tahoma"/>
            <family val="2"/>
          </rPr>
          <t xml:space="preserve">The Cumulative Reserve Balance must remain positive for the next 15 years.   If it goes negative within the next 15 years, Section 4 (potential rent levels and unit distribution mix) of the Input page needs to be revisited.
NOTE:  This row should be reviewed each year after completing the annual budget.
</t>
        </r>
      </text>
    </comment>
  </commentList>
</comments>
</file>

<file path=xl/sharedStrings.xml><?xml version="1.0" encoding="utf-8"?>
<sst xmlns="http://schemas.openxmlformats.org/spreadsheetml/2006/main" count="4251" uniqueCount="1020">
  <si>
    <t>Min</t>
  </si>
  <si>
    <t>Max</t>
  </si>
  <si>
    <t>Rent</t>
  </si>
  <si>
    <t>Base Rents</t>
  </si>
  <si>
    <t>S8 PBV - Rent/Income level approved by CA</t>
  </si>
  <si>
    <t>How do you address unit transfers?  Do they have to recertify?  Does range have to be available or do they just get to move at 30% level?</t>
  </si>
  <si>
    <t>Waitlist s/b managed by next available income range for available unit bedroom size.</t>
  </si>
  <si>
    <t>Recertifications - Families range will be re-evaluated after any certfication.  Analysis of range targets will need to be completed when vacant unit becomes available for rental to determine which income target range waitlist applicant will be selected.</t>
  </si>
  <si>
    <t>Name of Development:</t>
  </si>
  <si>
    <t>Number of Units:</t>
  </si>
  <si>
    <t>City / Town:</t>
  </si>
  <si>
    <t>West Hartford</t>
  </si>
  <si>
    <t>EFF</t>
  </si>
  <si>
    <t>1 BR</t>
  </si>
  <si>
    <t>2 BR</t>
  </si>
  <si>
    <t>3 BR</t>
  </si>
  <si>
    <t>Break-Out of Units:</t>
  </si>
  <si>
    <t>Existing Base Rents:</t>
  </si>
  <si>
    <t>Income Limits PMSA Area:</t>
  </si>
  <si>
    <t>Annual Income from Base Rents</t>
  </si>
  <si>
    <t>Bedroom Size
(EFF, 1BR, 2BR, etc.)</t>
  </si>
  <si>
    <t>Unit No.</t>
  </si>
  <si>
    <t>Annual Adjusted Yearly Gross Income
(Input VACANT if Applicable)</t>
  </si>
  <si>
    <t>% AMI based on Adjusted Gross Income Only</t>
  </si>
  <si>
    <t>1BR</t>
  </si>
  <si>
    <t>Total number of units</t>
  </si>
  <si>
    <t>Adjusted Income Range 1 (base rent/30%*12)</t>
  </si>
  <si>
    <t>Adjusted Income Range 2 ( base rent/30%*12)</t>
  </si>
  <si>
    <t>Adjusted Income Range 3 (base rent/30%*12)</t>
  </si>
  <si>
    <t>Min AGI</t>
  </si>
  <si>
    <t>Max AGI</t>
  </si>
  <si>
    <t>Unit Redistribution Goals</t>
  </si>
  <si>
    <t>Level 1</t>
  </si>
  <si>
    <t>Level 2</t>
  </si>
  <si>
    <t>Level 3</t>
  </si>
  <si>
    <t>Income Levels necessary to achieve base rent goals or the applicant must show demonstrated ability to pay base rent</t>
  </si>
  <si>
    <t>Income Level Goals</t>
  </si>
  <si>
    <t>Desired Unit Distribution</t>
  </si>
  <si>
    <t>Total</t>
  </si>
  <si>
    <t>Very Low</t>
  </si>
  <si>
    <t>Low</t>
  </si>
  <si>
    <t>Rent = Monthly Adjusted Gross Income times 30%</t>
  </si>
  <si>
    <t>Current
Unit
Population</t>
  </si>
  <si>
    <t>Max rent at 80%AMI:</t>
  </si>
  <si>
    <t>Potential Increase in Annual GPI at Unit Redistribution</t>
  </si>
  <si>
    <t>Copy and Paste Current Rent Roll Below</t>
  </si>
  <si>
    <t>Adj. Income Range</t>
  </si>
  <si>
    <t>Level</t>
  </si>
  <si>
    <t>VACANT</t>
  </si>
  <si>
    <t>V</t>
  </si>
  <si>
    <t>Town</t>
  </si>
  <si>
    <t>PMSA</t>
  </si>
  <si>
    <t>AMI</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</si>
  <si>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</si>
  <si>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</si>
  <si>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</si>
  <si>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</si>
  <si>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</si>
  <si>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</si>
  <si>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</si>
  <si>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</si>
  <si>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</si>
  <si>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</si>
  <si>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</si>
  <si>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</si>
  <si>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</si>
  <si>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</si>
  <si>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</si>
  <si>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</si>
  <si>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</si>
  <si>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</si>
  <si>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</si>
  <si>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</si>
  <si>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</si>
  <si>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</si>
  <si>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</si>
  <si>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</si>
  <si>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FMR</t>
  </si>
  <si>
    <t>0 BR</t>
  </si>
  <si>
    <t>Select your Town</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</si>
  <si>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</si>
  <si>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</si>
  <si>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</si>
  <si>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</si>
  <si>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</si>
  <si>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</si>
  <si>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</si>
  <si>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</si>
  <si>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</si>
  <si>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</si>
  <si>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</si>
  <si>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</si>
  <si>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</si>
  <si>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</si>
  <si>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</si>
  <si>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</si>
  <si>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</si>
  <si>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</si>
  <si>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</si>
  <si>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</si>
  <si>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</si>
  <si>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</si>
  <si>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</si>
  <si>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</si>
  <si>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</si>
  <si>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</si>
  <si>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</si>
  <si>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</si>
  <si>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</si>
  <si>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</si>
  <si>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</si>
  <si>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</si>
  <si>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</si>
  <si>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</si>
  <si>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</si>
  <si>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</si>
  <si>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</si>
  <si>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</si>
  <si>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</si>
  <si>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</si>
  <si>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</si>
  <si>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</si>
  <si>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</si>
  <si>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</si>
  <si>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</si>
  <si>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</si>
  <si>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</si>
  <si>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</si>
  <si>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</si>
  <si>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</si>
  <si>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</si>
  <si>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</si>
  <si>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</si>
  <si>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</si>
  <si>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</si>
  <si>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</si>
  <si>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</si>
  <si>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</si>
  <si>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</si>
  <si>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</si>
  <si>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</si>
  <si>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</si>
  <si>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</si>
  <si>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</si>
  <si>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</si>
  <si>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</si>
  <si>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</si>
  <si>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</si>
  <si>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</si>
  <si>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</si>
  <si>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</si>
  <si>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</si>
  <si>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</si>
  <si>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</si>
  <si>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</si>
  <si>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</si>
  <si>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</si>
  <si>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</si>
  <si>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</si>
  <si>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</si>
  <si>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</si>
  <si>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</si>
  <si>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</si>
  <si>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</si>
  <si>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</si>
  <si>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</si>
  <si>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</si>
  <si>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</si>
  <si>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</si>
  <si>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</si>
  <si>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</si>
  <si>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</si>
  <si>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</si>
  <si>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</si>
  <si>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</si>
  <si>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</si>
  <si>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</si>
  <si>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</si>
  <si>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</si>
  <si>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</si>
  <si>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</si>
  <si>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</si>
  <si>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</si>
  <si>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</si>
  <si>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</si>
  <si>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</si>
  <si>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</si>
  <si>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</si>
  <si>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</si>
  <si>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</si>
  <si>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</si>
  <si>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</si>
  <si>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</si>
  <si>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</si>
  <si>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</si>
  <si>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</si>
  <si>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</si>
  <si>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</si>
  <si>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</si>
  <si>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</si>
  <si>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</si>
  <si>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</si>
  <si>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</si>
  <si>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</si>
  <si>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</si>
  <si>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</si>
  <si>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</si>
  <si>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</si>
  <si>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</si>
  <si>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</si>
  <si>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</si>
  <si>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</si>
  <si>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</si>
  <si>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</si>
  <si>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</si>
  <si>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</si>
  <si>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</si>
  <si>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</si>
  <si>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</si>
  <si>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</si>
  <si>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</si>
  <si>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</si>
  <si>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</si>
  <si>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</si>
  <si>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</si>
  <si>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</si>
  <si>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</si>
  <si>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</si>
  <si>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</si>
  <si>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</si>
  <si>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</si>
  <si>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</si>
  <si>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</si>
  <si>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 Haven</t>
  </si>
  <si>
    <t>Westbrook</t>
  </si>
  <si>
    <t>Weston</t>
  </si>
  <si>
    <t>Westport</t>
  </si>
  <si>
    <t>Wethersfield</t>
  </si>
  <si>
    <t>Willington</t>
  </si>
  <si>
    <t>Wilton</t>
  </si>
  <si>
    <t>Winchester</t>
  </si>
  <si>
    <t>Windham</t>
  </si>
  <si>
    <t>Windsor</t>
  </si>
  <si>
    <t>Windsor Locks</t>
  </si>
  <si>
    <t>Wolcott</t>
  </si>
  <si>
    <t>Woodbridge</t>
  </si>
  <si>
    <t>Woodbury</t>
  </si>
  <si>
    <t>Woodstock</t>
  </si>
  <si>
    <t>Max. Income at 80%AMI allowed at move-in (one person household):</t>
  </si>
  <si>
    <t>100% AMI - Household of 4</t>
  </si>
  <si>
    <t>100% AMI - Household of 1</t>
  </si>
  <si>
    <t>Extremely Low</t>
  </si>
  <si>
    <r>
      <t xml:space="preserve">Annual Gross Potental Income </t>
    </r>
    <r>
      <rPr>
        <b/>
        <sz val="11"/>
        <color theme="1"/>
        <rFont val="Calibri"/>
        <family val="2"/>
        <scheme val="minor"/>
      </rPr>
      <t>(GPI)</t>
    </r>
    <r>
      <rPr>
        <sz val="11"/>
        <color theme="1"/>
        <rFont val="Calibri"/>
        <family val="2"/>
        <scheme val="minor"/>
      </rPr>
      <t xml:space="preserve"> at 100% Occupancy (excluding Excess of Base)</t>
    </r>
  </si>
  <si>
    <t>Current Base Rent GPI at 100% Occupancy (excluding Excess of Base)</t>
  </si>
  <si>
    <t>Annual GPI (excluding Excess of Base) at Increased Base Rents and Unit Redristribution</t>
  </si>
  <si>
    <t>Annual Rental Income Based on Income x 30%</t>
  </si>
  <si>
    <t>Unit Size:</t>
  </si>
  <si>
    <t>2BR</t>
  </si>
  <si>
    <t>3BR</t>
  </si>
  <si>
    <t>4BR</t>
  </si>
  <si>
    <t>5BR</t>
  </si>
  <si>
    <t>Hide these columns and column AR</t>
  </si>
  <si>
    <t>Choose three (3) base rent levels based on Potential Household Income</t>
  </si>
  <si>
    <t>Total Rent</t>
  </si>
  <si>
    <t>Average</t>
  </si>
  <si>
    <t>Concession</t>
  </si>
  <si>
    <t>Unit</t>
  </si>
  <si>
    <t>Size</t>
  </si>
  <si>
    <t>Base +  Excess of Base</t>
  </si>
  <si>
    <t>Amount</t>
  </si>
  <si>
    <t>Needed</t>
  </si>
  <si>
    <t>`</t>
  </si>
  <si>
    <t xml:space="preserve">New Excess </t>
  </si>
  <si>
    <t>of Base</t>
  </si>
  <si>
    <t>SOURCES</t>
  </si>
  <si>
    <t>Gross Potential Rent Revenue (Tenant)</t>
  </si>
  <si>
    <t>Total Gross Potential</t>
  </si>
  <si>
    <t>Financial Revenue</t>
  </si>
  <si>
    <t>Total Revenue</t>
  </si>
  <si>
    <t>EXPENSES</t>
  </si>
  <si>
    <t>Administrative</t>
  </si>
  <si>
    <t>Utilities</t>
  </si>
  <si>
    <t>Total Operating expenses</t>
  </si>
  <si>
    <t>Debt Service Coverage (DSCR)</t>
  </si>
  <si>
    <t>Capital Expenditure Summary</t>
  </si>
  <si>
    <t>Beginning Balance R/R</t>
  </si>
  <si>
    <t>Cumulative Reserve Balance</t>
  </si>
  <si>
    <t>First Year</t>
  </si>
  <si>
    <t>Excess of Base</t>
  </si>
  <si>
    <t>Laundry &amp; Vending</t>
  </si>
  <si>
    <t>Reserve Deposits</t>
  </si>
  <si>
    <t>Surplus/Deficit</t>
  </si>
  <si>
    <t>Assumptions:</t>
  </si>
  <si>
    <t>Number of Units</t>
  </si>
  <si>
    <t>Tenant's Rent Inflation</t>
  </si>
  <si>
    <t>Growth Rate in HAP</t>
  </si>
  <si>
    <t>Expense Inflation</t>
  </si>
  <si>
    <t>Replacement Reserves Inflation</t>
  </si>
  <si>
    <t>FUTURE CASHFLOW WITH STRATIFICATION</t>
  </si>
  <si>
    <t>Current</t>
  </si>
  <si>
    <t>New Annual Base</t>
  </si>
  <si>
    <t xml:space="preserve">New Gross Potential </t>
  </si>
  <si>
    <t>Annual Concession</t>
  </si>
  <si>
    <t>Total GP - w/ Rent Strat</t>
  </si>
  <si>
    <t>Unit #</t>
  </si>
  <si>
    <t>Assumption: Raising the base rent to $314 only no rent concessions</t>
  </si>
  <si>
    <t xml:space="preserve">Other Income </t>
  </si>
  <si>
    <t>Assumption:   15 Vacant Units in 2018 rented at Level 3</t>
  </si>
  <si>
    <t>Proposed Stabilized Year</t>
  </si>
  <si>
    <t>Reference Lines from Budget Workbook</t>
  </si>
  <si>
    <t>Tenant Assistance Payments (HAP/RAP/ERAP)</t>
  </si>
  <si>
    <t>3,4,5</t>
  </si>
  <si>
    <t>Rent Revenue - Stores &amp; Commercial</t>
  </si>
  <si>
    <t>Rent Revenue - Garage &amp; Parking</t>
  </si>
  <si>
    <t>Miscellaneous Rent Revenue</t>
  </si>
  <si>
    <t>Rent Revenue - Insurance</t>
  </si>
  <si>
    <t>Apartments - Vacancy</t>
  </si>
  <si>
    <t>Rental Concessions</t>
  </si>
  <si>
    <t>Operating &amp; Maintenance</t>
  </si>
  <si>
    <t>Total Taxes and Insurance</t>
  </si>
  <si>
    <t>Operating Income (Loss)</t>
  </si>
  <si>
    <t>108, 109</t>
  </si>
  <si>
    <t>Mortgage Principal &amp; Interest</t>
  </si>
  <si>
    <t>Replacement Reserve Deposits</t>
  </si>
  <si>
    <t>Net Cash Flow after Reserve Deposits &amp; Debt Service</t>
  </si>
  <si>
    <t>Req'd Cap Needs per C.N.A.</t>
  </si>
  <si>
    <t>Sales &amp; Service to Tenants (including Cable TV fees)</t>
  </si>
  <si>
    <t>25, 26, 27, 28</t>
  </si>
  <si>
    <t>Line 117 - Capital Improvements - Building</t>
  </si>
  <si>
    <t>Name of Development</t>
  </si>
  <si>
    <t xml:space="preserve">Rent Stratification Workbook Directions
</t>
  </si>
  <si>
    <t>Start at the 'Input Page' tab</t>
  </si>
  <si>
    <t>From the drop down arrow, choose the town.</t>
  </si>
  <si>
    <t>Input the number of units.</t>
  </si>
  <si>
    <t xml:space="preserve">Input name of development.    </t>
  </si>
  <si>
    <t>Input unit size from drop down arrow for each unit size.</t>
  </si>
  <si>
    <t>Input number of units per unit size below.</t>
  </si>
  <si>
    <t>Input existing base rent for each unit size.</t>
  </si>
  <si>
    <t>Explanation:  These rent levels will determine the AGI required for future residents.</t>
  </si>
  <si>
    <t>In cells, B19, B20, and B21, input three potential base rent levels for all future vacant units.</t>
  </si>
  <si>
    <t>In cells, H26, H30, and H34, input the desired number of units at each new rent levels</t>
  </si>
  <si>
    <t>Explanation:  With each vacancy, the unit re-disribution goal needs to be reviewed to move toward the desired goal.</t>
  </si>
  <si>
    <t xml:space="preserve">Section 1 - Property Information </t>
  </si>
  <si>
    <t>Section 2 - Unit Information</t>
  </si>
  <si>
    <t>Section 3 - Potential Rent Levels</t>
  </si>
  <si>
    <t>Section 4 - Vacant Unit Distribution Goals</t>
  </si>
  <si>
    <t>Section 5 - Tenant Profile Information</t>
  </si>
  <si>
    <t>All yellow cells require input information</t>
  </si>
  <si>
    <t>Copy and paste bedroom size, unit number and Annual Adjusted Gross income for each unit.</t>
  </si>
  <si>
    <t>For vacant units, input the word 'vacant' in the AGI column.</t>
  </si>
  <si>
    <t>Section 6 - Existing Rent Income</t>
  </si>
  <si>
    <t>This section explains your existing unit distribution based on the potential rent levels in Section 3</t>
  </si>
  <si>
    <t>Hint:  Perform a market analysis of your area to show what rent levels the area can support.</t>
  </si>
  <si>
    <t>Cash Flow Per Strat' tab</t>
  </si>
  <si>
    <t>Input year of current budget in cell I10.</t>
  </si>
  <si>
    <t>Input current budget numbers from the Budget Workbook into Column I per the reference line item numbers from the Budget Workbook. DO NOT COPY AND PASTE.</t>
  </si>
  <si>
    <t>Input the year the property anticipates reaching its full Unit Redistribution Goal in Section 4.</t>
  </si>
  <si>
    <t>Hint: When considering the number of units for each desired rent level, review the Capital Needs Assessment to confirm how much future revenue is necessary to meet future capital improvements, including renovations, repairs and replacements.</t>
  </si>
  <si>
    <t>Input current Replacement Reserve Balance in cell E47.</t>
  </si>
  <si>
    <t>Input the amount in line 117 of the budget workbook into cell I44.</t>
  </si>
  <si>
    <t>Input in I45 through X45 the capital needs required per year according to the Capital Needs Assessment.</t>
  </si>
  <si>
    <t>How to interpet Cash Flow tab:</t>
  </si>
  <si>
    <t>Assumptions (cell G6 to G9)</t>
  </si>
  <si>
    <t>Assumptions have been pre-populated, however, different assumptions can be chosen.</t>
  </si>
  <si>
    <t xml:space="preserve">Cells i39 - X39, show net postive or negative cash flow per year.  </t>
  </si>
  <si>
    <t>Cell I47 - X47 shows cumulative reserve balance for the property based on required C.N.A. improvements.</t>
  </si>
  <si>
    <t>If the Cumulative Reserve Balance (Row 47) shows negative in any year, re-visit Section 3 (Potential Rent Levels) and/or Section 4 (Unit Distribution Goals) on the Input Page and adjust to show a positive balance for all years.</t>
  </si>
  <si>
    <t>The light orange cell, T39, now represents the Annual Gross potential income when unit distribution goals are met.</t>
  </si>
  <si>
    <t>4 BR</t>
  </si>
  <si>
    <t/>
  </si>
  <si>
    <t>See Instructions tab for direction.  Hover the cursor over each section heading for quick instructions.</t>
  </si>
  <si>
    <t>On the Input Page, hover the cursor over each heading to see additional instructions.</t>
  </si>
  <si>
    <t>Unit Mix</t>
  </si>
  <si>
    <t>Monthly Per Unit Cost</t>
  </si>
  <si>
    <t>Desired</t>
  </si>
  <si>
    <t>Potential</t>
  </si>
  <si>
    <t>Rent Levels</t>
  </si>
  <si>
    <t>Reference from Input Page</t>
  </si>
  <si>
    <t>Yearly Per Unit Cost</t>
  </si>
  <si>
    <t>Monthly Average of Base Rent AND Excess of Base</t>
  </si>
  <si>
    <t xml:space="preserve">You will need to revisit your potential rent levels.  </t>
  </si>
  <si>
    <t>Cell H25:</t>
  </si>
  <si>
    <t>Cell B25:</t>
  </si>
  <si>
    <t>This is the average income per month per unit of the potential rent levels chosen.</t>
  </si>
  <si>
    <t>If this cell turns pink, your average of the three potential rent levels does not meet the actual cost to operate the unit per month.</t>
  </si>
  <si>
    <t>County_Name</t>
  </si>
  <si>
    <t>county_town_name</t>
  </si>
  <si>
    <t>state_name</t>
  </si>
  <si>
    <t>metro</t>
  </si>
  <si>
    <t>CT</t>
  </si>
  <si>
    <t>Bethel town</t>
  </si>
  <si>
    <t>Connecticut</t>
  </si>
  <si>
    <t>Bridgeport town</t>
  </si>
  <si>
    <t>Brookfield town</t>
  </si>
  <si>
    <t>Danbury town</t>
  </si>
  <si>
    <t>Darien town</t>
  </si>
  <si>
    <t>Easton town</t>
  </si>
  <si>
    <t>Fairfield town</t>
  </si>
  <si>
    <t>Greenwich town</t>
  </si>
  <si>
    <t>Monroe town</t>
  </si>
  <si>
    <t>New Canaan town</t>
  </si>
  <si>
    <t>New Fairfield town</t>
  </si>
  <si>
    <t>Newtown town</t>
  </si>
  <si>
    <t>Norwalk town</t>
  </si>
  <si>
    <t>Redding town</t>
  </si>
  <si>
    <t>Ridgefield town</t>
  </si>
  <si>
    <t>Shelton town</t>
  </si>
  <si>
    <t>Sherman town</t>
  </si>
  <si>
    <t>Stamford town</t>
  </si>
  <si>
    <t>Stratford town</t>
  </si>
  <si>
    <t>Trumbull town</t>
  </si>
  <si>
    <t>Weston town</t>
  </si>
  <si>
    <t>Westport town</t>
  </si>
  <si>
    <t>Wilton town</t>
  </si>
  <si>
    <t>METRO25540M25540</t>
  </si>
  <si>
    <t>Avon town</t>
  </si>
  <si>
    <t>Berlin town</t>
  </si>
  <si>
    <t>Bloomfield town</t>
  </si>
  <si>
    <t>Bristol town</t>
  </si>
  <si>
    <t>Burlington town</t>
  </si>
  <si>
    <t>Canton town</t>
  </si>
  <si>
    <t>East Granby town</t>
  </si>
  <si>
    <t>East Hartford town</t>
  </si>
  <si>
    <t>East Windsor town</t>
  </si>
  <si>
    <t>Enfield town</t>
  </si>
  <si>
    <t>Farmington town</t>
  </si>
  <si>
    <t>Glastonbury town</t>
  </si>
  <si>
    <t>Granby town</t>
  </si>
  <si>
    <t>Hartford town</t>
  </si>
  <si>
    <t>Hartland town</t>
  </si>
  <si>
    <t>Manchester town</t>
  </si>
  <si>
    <t>Marlborough town</t>
  </si>
  <si>
    <t>New Britain town</t>
  </si>
  <si>
    <t>Newington town</t>
  </si>
  <si>
    <t>Plainville town</t>
  </si>
  <si>
    <t>Rocky Hill town</t>
  </si>
  <si>
    <t>Simsbury town</t>
  </si>
  <si>
    <t>Southington town</t>
  </si>
  <si>
    <t>South Windsor town</t>
  </si>
  <si>
    <t>Suffield town</t>
  </si>
  <si>
    <t>West Hartford town</t>
  </si>
  <si>
    <t>Wethersfield town</t>
  </si>
  <si>
    <t>Windsor town</t>
  </si>
  <si>
    <t>Windsor Locks town</t>
  </si>
  <si>
    <t>Barkhamsted town</t>
  </si>
  <si>
    <t>Bethlehem town</t>
  </si>
  <si>
    <t>Bridgewater town</t>
  </si>
  <si>
    <t>Canaan town</t>
  </si>
  <si>
    <t>Colebrook town</t>
  </si>
  <si>
    <t>Cornwall town</t>
  </si>
  <si>
    <t>Goshen town</t>
  </si>
  <si>
    <t>Harwinton town</t>
  </si>
  <si>
    <t>Kent town</t>
  </si>
  <si>
    <t>Litchfield town</t>
  </si>
  <si>
    <t>Morris town</t>
  </si>
  <si>
    <t>New Hartford town</t>
  </si>
  <si>
    <t>New Milford town</t>
  </si>
  <si>
    <t>Norfolk town</t>
  </si>
  <si>
    <t>North Canaan town</t>
  </si>
  <si>
    <t>Plymouth town</t>
  </si>
  <si>
    <t>Roxbury town</t>
  </si>
  <si>
    <t>Salisbury town</t>
  </si>
  <si>
    <t>Sharon town</t>
  </si>
  <si>
    <t>Thomaston town</t>
  </si>
  <si>
    <t>Torrington town</t>
  </si>
  <si>
    <t>Warren town</t>
  </si>
  <si>
    <t>Washington town</t>
  </si>
  <si>
    <t>Watertown town</t>
  </si>
  <si>
    <t>Winchester town</t>
  </si>
  <si>
    <t>Woodbury town</t>
  </si>
  <si>
    <t>Chester town</t>
  </si>
  <si>
    <t>Clinton town</t>
  </si>
  <si>
    <t>Cromwell town</t>
  </si>
  <si>
    <t>Deep River town</t>
  </si>
  <si>
    <t>Durham town</t>
  </si>
  <si>
    <t>East Haddam town</t>
  </si>
  <si>
    <t>East Hampton town</t>
  </si>
  <si>
    <t>Essex town</t>
  </si>
  <si>
    <t>Haddam town</t>
  </si>
  <si>
    <t>Killingworth town</t>
  </si>
  <si>
    <t>Middlefield town</t>
  </si>
  <si>
    <t>Middletown town</t>
  </si>
  <si>
    <t>Old Saybrook town</t>
  </si>
  <si>
    <t>Portland town</t>
  </si>
  <si>
    <t>Westbrook town</t>
  </si>
  <si>
    <t>Ansonia town</t>
  </si>
  <si>
    <t>Beacon Falls town</t>
  </si>
  <si>
    <t>Bethany town</t>
  </si>
  <si>
    <t>Branford town</t>
  </si>
  <si>
    <t>Cheshire town</t>
  </si>
  <si>
    <t>Derby town</t>
  </si>
  <si>
    <t>East Haven town</t>
  </si>
  <si>
    <t>Guilford town</t>
  </si>
  <si>
    <t>Hamden town</t>
  </si>
  <si>
    <t>Madison town</t>
  </si>
  <si>
    <t>Meriden town</t>
  </si>
  <si>
    <t>Middlebury town</t>
  </si>
  <si>
    <t>Milford town</t>
  </si>
  <si>
    <t>Naugatuck town</t>
  </si>
  <si>
    <t>New Haven town</t>
  </si>
  <si>
    <t>North Branford town</t>
  </si>
  <si>
    <t>North Haven town</t>
  </si>
  <si>
    <t>Orange town</t>
  </si>
  <si>
    <t>Oxford town</t>
  </si>
  <si>
    <t>Prospect town</t>
  </si>
  <si>
    <t>Seymour town</t>
  </si>
  <si>
    <t>Southbury town</t>
  </si>
  <si>
    <t>Wallingford town</t>
  </si>
  <si>
    <t>Waterbury town</t>
  </si>
  <si>
    <t>West Haven town</t>
  </si>
  <si>
    <t>Wolcott town</t>
  </si>
  <si>
    <t>Woodbridge town</t>
  </si>
  <si>
    <t>METRO35980M35980</t>
  </si>
  <si>
    <t>Bozrah town</t>
  </si>
  <si>
    <t>Colchester town</t>
  </si>
  <si>
    <t>East Lyme town</t>
  </si>
  <si>
    <t>Franklin town</t>
  </si>
  <si>
    <t>Griswold town</t>
  </si>
  <si>
    <t>Groton town</t>
  </si>
  <si>
    <t>Lebanon town</t>
  </si>
  <si>
    <t>Ledyard town</t>
  </si>
  <si>
    <t>Lisbon town</t>
  </si>
  <si>
    <t>Lyme town</t>
  </si>
  <si>
    <t>Montville town</t>
  </si>
  <si>
    <t>New London town</t>
  </si>
  <si>
    <t>North Stonington town</t>
  </si>
  <si>
    <t>Norwich town</t>
  </si>
  <si>
    <t>Old Lyme town</t>
  </si>
  <si>
    <t>Preston town</t>
  </si>
  <si>
    <t>Salem town</t>
  </si>
  <si>
    <t>Sprague town</t>
  </si>
  <si>
    <t>Stonington town</t>
  </si>
  <si>
    <t>Voluntown town</t>
  </si>
  <si>
    <t>Waterford town</t>
  </si>
  <si>
    <t>Andover town</t>
  </si>
  <si>
    <t>Bolton town</t>
  </si>
  <si>
    <t>Columbia town</t>
  </si>
  <si>
    <t>Coventry town</t>
  </si>
  <si>
    <t>Ellington town</t>
  </si>
  <si>
    <t>Hebron town</t>
  </si>
  <si>
    <t>Mansfield town</t>
  </si>
  <si>
    <t>Somers town</t>
  </si>
  <si>
    <t>Stafford town</t>
  </si>
  <si>
    <t>Tolland town</t>
  </si>
  <si>
    <t>Union town</t>
  </si>
  <si>
    <t>Vernon town</t>
  </si>
  <si>
    <t>Willington town</t>
  </si>
  <si>
    <t>Ashford town</t>
  </si>
  <si>
    <t>Brooklyn town</t>
  </si>
  <si>
    <t>Canterbury town</t>
  </si>
  <si>
    <t>Chaplin town</t>
  </si>
  <si>
    <t>Eastford town</t>
  </si>
  <si>
    <t>Hampton town</t>
  </si>
  <si>
    <t>Killingly town</t>
  </si>
  <si>
    <t>Plainfield town</t>
  </si>
  <si>
    <t>Pomfret town</t>
  </si>
  <si>
    <t>Putnam town</t>
  </si>
  <si>
    <t>Scotland town</t>
  </si>
  <si>
    <t>Sterling town</t>
  </si>
  <si>
    <t>Thompson town</t>
  </si>
  <si>
    <t>Windham town</t>
  </si>
  <si>
    <t>Woodstock town</t>
  </si>
  <si>
    <t>fmr_0</t>
  </si>
  <si>
    <t>fmr_1</t>
  </si>
  <si>
    <t>fmr_2</t>
  </si>
  <si>
    <t>fmr_3</t>
  </si>
  <si>
    <t>fmr_4</t>
  </si>
  <si>
    <t>state</t>
  </si>
  <si>
    <t>county</t>
  </si>
  <si>
    <t>cousub</t>
  </si>
  <si>
    <t>countyname</t>
  </si>
  <si>
    <t>pop2017</t>
  </si>
  <si>
    <t>state_alpha</t>
  </si>
  <si>
    <t>04720</t>
  </si>
  <si>
    <t>08070</t>
  </si>
  <si>
    <t>08980</t>
  </si>
  <si>
    <t>18500</t>
  </si>
  <si>
    <t>18850</t>
  </si>
  <si>
    <t>23890</t>
  </si>
  <si>
    <t>26620</t>
  </si>
  <si>
    <t>33620</t>
  </si>
  <si>
    <t>48620</t>
  </si>
  <si>
    <t>50580</t>
  </si>
  <si>
    <t>50860</t>
  </si>
  <si>
    <t>52980</t>
  </si>
  <si>
    <t>56060</t>
  </si>
  <si>
    <t>63480</t>
  </si>
  <si>
    <t>63970</t>
  </si>
  <si>
    <t>68170</t>
  </si>
  <si>
    <t>68310</t>
  </si>
  <si>
    <t>73070</t>
  </si>
  <si>
    <t>74190</t>
  </si>
  <si>
    <t>77200</t>
  </si>
  <si>
    <t>83430</t>
  </si>
  <si>
    <t>83500</t>
  </si>
  <si>
    <t>86370</t>
  </si>
  <si>
    <t>02060</t>
  </si>
  <si>
    <t>04300</t>
  </si>
  <si>
    <t>05910</t>
  </si>
  <si>
    <t>08490</t>
  </si>
  <si>
    <t>10100</t>
  </si>
  <si>
    <t>12270</t>
  </si>
  <si>
    <t>22070</t>
  </si>
  <si>
    <t>22630</t>
  </si>
  <si>
    <t>24800</t>
  </si>
  <si>
    <t>25990</t>
  </si>
  <si>
    <t>27600</t>
  </si>
  <si>
    <t>31240</t>
  </si>
  <si>
    <t>32640</t>
  </si>
  <si>
    <t>37070</t>
  </si>
  <si>
    <t>37140</t>
  </si>
  <si>
    <t>44700</t>
  </si>
  <si>
    <t>45820</t>
  </si>
  <si>
    <t>50440</t>
  </si>
  <si>
    <t>52140</t>
  </si>
  <si>
    <t>60120</t>
  </si>
  <si>
    <t>65370</t>
  </si>
  <si>
    <t>68940</t>
  </si>
  <si>
    <t>70550</t>
  </si>
  <si>
    <t>71390</t>
  </si>
  <si>
    <t>74540</t>
  </si>
  <si>
    <t>82590</t>
  </si>
  <si>
    <t>84900</t>
  </si>
  <si>
    <t>87000</t>
  </si>
  <si>
    <t>87070</t>
  </si>
  <si>
    <t>02760</t>
  </si>
  <si>
    <t>04930</t>
  </si>
  <si>
    <t>08210</t>
  </si>
  <si>
    <t>10940</t>
  </si>
  <si>
    <t>16050</t>
  </si>
  <si>
    <t>17240</t>
  </si>
  <si>
    <t>32290</t>
  </si>
  <si>
    <t>37280</t>
  </si>
  <si>
    <t>40290</t>
  </si>
  <si>
    <t>43370</t>
  </si>
  <si>
    <t>49460</t>
  </si>
  <si>
    <t>51350</t>
  </si>
  <si>
    <t>52630</t>
  </si>
  <si>
    <t>53470</t>
  </si>
  <si>
    <t>54030</t>
  </si>
  <si>
    <t>60750</t>
  </si>
  <si>
    <t>65930</t>
  </si>
  <si>
    <t>66420</t>
  </si>
  <si>
    <t>67960</t>
  </si>
  <si>
    <t>75730</t>
  </si>
  <si>
    <t>76570</t>
  </si>
  <si>
    <t>79510</t>
  </si>
  <si>
    <t>79720</t>
  </si>
  <si>
    <t>80490</t>
  </si>
  <si>
    <t>86440</t>
  </si>
  <si>
    <t>87910</t>
  </si>
  <si>
    <t>14300</t>
  </si>
  <si>
    <t>15350</t>
  </si>
  <si>
    <t>18080</t>
  </si>
  <si>
    <t>19130</t>
  </si>
  <si>
    <t>20810</t>
  </si>
  <si>
    <t>22280</t>
  </si>
  <si>
    <t>22490</t>
  </si>
  <si>
    <t>26270</t>
  </si>
  <si>
    <t>35230</t>
  </si>
  <si>
    <t>40710</t>
  </si>
  <si>
    <t>47080</t>
  </si>
  <si>
    <t>47360</t>
  </si>
  <si>
    <t>57320</t>
  </si>
  <si>
    <t>61800</t>
  </si>
  <si>
    <t>81680</t>
  </si>
  <si>
    <t>01220</t>
  </si>
  <si>
    <t>03250</t>
  </si>
  <si>
    <t>04580</t>
  </si>
  <si>
    <t>07310</t>
  </si>
  <si>
    <t>14160</t>
  </si>
  <si>
    <t>19550</t>
  </si>
  <si>
    <t>22910</t>
  </si>
  <si>
    <t>34950</t>
  </si>
  <si>
    <t>35650</t>
  </si>
  <si>
    <t>44560</t>
  </si>
  <si>
    <t>46520</t>
  </si>
  <si>
    <t>46940</t>
  </si>
  <si>
    <t>47535</t>
  </si>
  <si>
    <t>49950</t>
  </si>
  <si>
    <t>52070</t>
  </si>
  <si>
    <t>53890</t>
  </si>
  <si>
    <t>54870</t>
  </si>
  <si>
    <t>57600</t>
  </si>
  <si>
    <t>58300</t>
  </si>
  <si>
    <t>62290</t>
  </si>
  <si>
    <t>67610</t>
  </si>
  <si>
    <t>69640</t>
  </si>
  <si>
    <t>78740</t>
  </si>
  <si>
    <t>80070</t>
  </si>
  <si>
    <t>82870</t>
  </si>
  <si>
    <t>87560</t>
  </si>
  <si>
    <t>87700</t>
  </si>
  <si>
    <t>06820</t>
  </si>
  <si>
    <t>15910</t>
  </si>
  <si>
    <t>23400</t>
  </si>
  <si>
    <t>29910</t>
  </si>
  <si>
    <t>33900</t>
  </si>
  <si>
    <t>34250</t>
  </si>
  <si>
    <t>42390</t>
  </si>
  <si>
    <t>42600</t>
  </si>
  <si>
    <t>43230</t>
  </si>
  <si>
    <t>44210</t>
  </si>
  <si>
    <t>48900</t>
  </si>
  <si>
    <t>52350</t>
  </si>
  <si>
    <t>55500</t>
  </si>
  <si>
    <t>56270</t>
  </si>
  <si>
    <t>57040</t>
  </si>
  <si>
    <t>62150</t>
  </si>
  <si>
    <t>66210</t>
  </si>
  <si>
    <t>71670</t>
  </si>
  <si>
    <t>73770</t>
  </si>
  <si>
    <t>78600</t>
  </si>
  <si>
    <t>80280</t>
  </si>
  <si>
    <t>01080</t>
  </si>
  <si>
    <t>06260</t>
  </si>
  <si>
    <t>16400</t>
  </si>
  <si>
    <t>17800</t>
  </si>
  <si>
    <t>25360</t>
  </si>
  <si>
    <t>37910</t>
  </si>
  <si>
    <t>44910</t>
  </si>
  <si>
    <t>69220</t>
  </si>
  <si>
    <t>72090</t>
  </si>
  <si>
    <t>76290</t>
  </si>
  <si>
    <t>77830</t>
  </si>
  <si>
    <t>78250</t>
  </si>
  <si>
    <t>85950</t>
  </si>
  <si>
    <t>01430</t>
  </si>
  <si>
    <t>09190</t>
  </si>
  <si>
    <t>12130</t>
  </si>
  <si>
    <t>13810</t>
  </si>
  <si>
    <t>21860</t>
  </si>
  <si>
    <t>36000</t>
  </si>
  <si>
    <t>40500</t>
  </si>
  <si>
    <t>59980</t>
  </si>
  <si>
    <t>61030</t>
  </si>
  <si>
    <t>62710</t>
  </si>
  <si>
    <t>67400</t>
  </si>
  <si>
    <t>73420</t>
  </si>
  <si>
    <t>75870</t>
  </si>
  <si>
    <t>86790</t>
  </si>
  <si>
    <t>88190</t>
  </si>
  <si>
    <t>Effective 10/01/2021</t>
  </si>
  <si>
    <t>median2022</t>
  </si>
  <si>
    <t>09</t>
  </si>
  <si>
    <t>Average monthly per unit rental income</t>
  </si>
  <si>
    <t>Actual monthly per unit operating cost.</t>
  </si>
  <si>
    <t>Monthly Average of Potential Income</t>
  </si>
  <si>
    <t xml:space="preserve"> Difference between Monthly Per Unit Cost and Monthly Average of Potential Income</t>
  </si>
  <si>
    <t>fips</t>
  </si>
  <si>
    <t>stusps</t>
  </si>
  <si>
    <t>hud_area_code</t>
  </si>
  <si>
    <t>hud_area_name</t>
  </si>
  <si>
    <t>median2026</t>
  </si>
  <si>
    <t>0911001080</t>
  </si>
  <si>
    <t>Hartford-West Hartford-East Hartford, CT MSA</t>
  </si>
  <si>
    <t>110</t>
  </si>
  <si>
    <t>Capitol Planning Region</t>
  </si>
  <si>
    <t>0911002060</t>
  </si>
  <si>
    <t>0911004300</t>
  </si>
  <si>
    <t>0911005910</t>
  </si>
  <si>
    <t>0911006260</t>
  </si>
  <si>
    <t>0911012270</t>
  </si>
  <si>
    <t>0911016400</t>
  </si>
  <si>
    <t>0911017800</t>
  </si>
  <si>
    <t>0911022070</t>
  </si>
  <si>
    <t>0911022630</t>
  </si>
  <si>
    <t>0911024800</t>
  </si>
  <si>
    <t>0911025360</t>
  </si>
  <si>
    <t>0911025990</t>
  </si>
  <si>
    <t>0911027600</t>
  </si>
  <si>
    <t>0911031240</t>
  </si>
  <si>
    <t>0911032640</t>
  </si>
  <si>
    <t>0911037070</t>
  </si>
  <si>
    <t>0911037910</t>
  </si>
  <si>
    <t>0911044700</t>
  </si>
  <si>
    <t>0911044910</t>
  </si>
  <si>
    <t>0911045820</t>
  </si>
  <si>
    <t>0911050440</t>
  </si>
  <si>
    <t>0911052140</t>
  </si>
  <si>
    <t>0911060120</t>
  </si>
  <si>
    <t>0911065370</t>
  </si>
  <si>
    <t>0911068940</t>
  </si>
  <si>
    <t>0911069220</t>
  </si>
  <si>
    <t>0911070550</t>
  </si>
  <si>
    <t>0911071390</t>
  </si>
  <si>
    <t>0911072090</t>
  </si>
  <si>
    <t>0911074540</t>
  </si>
  <si>
    <t>0911076290</t>
  </si>
  <si>
    <t>0911078250</t>
  </si>
  <si>
    <t>0911082590</t>
  </si>
  <si>
    <t>0911084900</t>
  </si>
  <si>
    <t>0911085950</t>
  </si>
  <si>
    <t>0911087000</t>
  </si>
  <si>
    <t>0911087070</t>
  </si>
  <si>
    <t>0912008070</t>
  </si>
  <si>
    <t>METRO14860M08070</t>
  </si>
  <si>
    <t>Bridgeport town, CT Exception Area</t>
  </si>
  <si>
    <t>120</t>
  </si>
  <si>
    <t>Greater Bridgeport Planning Region</t>
  </si>
  <si>
    <t>0912023890</t>
  </si>
  <si>
    <t>METRO14860M23890</t>
  </si>
  <si>
    <t>Easton town, CT Exception Area</t>
  </si>
  <si>
    <t>0912026620</t>
  </si>
  <si>
    <t>METRO14860M26620</t>
  </si>
  <si>
    <t>Fairfield town, CT Exception Area</t>
  </si>
  <si>
    <t>0912048620</t>
  </si>
  <si>
    <t>METRO14860M48620</t>
  </si>
  <si>
    <t>Monroe town, CT Exception Area</t>
  </si>
  <si>
    <t>0912074190</t>
  </si>
  <si>
    <t>METRO14860M74190</t>
  </si>
  <si>
    <t>Stratford town, CT Exception Area</t>
  </si>
  <si>
    <t>0912077200</t>
  </si>
  <si>
    <t>METRO14860M77200</t>
  </si>
  <si>
    <t>Trumbull town, CT Exception Area</t>
  </si>
  <si>
    <t>0913014300</t>
  </si>
  <si>
    <t>130</t>
  </si>
  <si>
    <t>Lower Connecticut River Valley Planning Region</t>
  </si>
  <si>
    <t>0913015350</t>
  </si>
  <si>
    <t>METRO25540M15350</t>
  </si>
  <si>
    <t>Clinton town, CT Exception Area</t>
  </si>
  <si>
    <t>0913018080</t>
  </si>
  <si>
    <t>0913019130</t>
  </si>
  <si>
    <t>METRO25540M19130</t>
  </si>
  <si>
    <t>Deep River town, CT Exception Area</t>
  </si>
  <si>
    <t>0913020810</t>
  </si>
  <si>
    <t>0913022280</t>
  </si>
  <si>
    <t>0913022490</t>
  </si>
  <si>
    <t>0913026270</t>
  </si>
  <si>
    <t>METRO25540M26270</t>
  </si>
  <si>
    <t>Essex town, CT Exception Area</t>
  </si>
  <si>
    <t>0913035230</t>
  </si>
  <si>
    <t>0913040710</t>
  </si>
  <si>
    <t>METRO25540M40710</t>
  </si>
  <si>
    <t>Killingworth town, CT Exception Area</t>
  </si>
  <si>
    <t>0913044210</t>
  </si>
  <si>
    <t>0913047080</t>
  </si>
  <si>
    <t>0913047360</t>
  </si>
  <si>
    <t>0913057040</t>
  </si>
  <si>
    <t>0913057320</t>
  </si>
  <si>
    <t>METRO25540M57320</t>
  </si>
  <si>
    <t>Old Saybrook town, CT Exception Area</t>
  </si>
  <si>
    <t>0913061800</t>
  </si>
  <si>
    <t>0913081680</t>
  </si>
  <si>
    <t>METRO25540M81680</t>
  </si>
  <si>
    <t>Westbrook town, CT Exception Area</t>
  </si>
  <si>
    <t>0914001220</t>
  </si>
  <si>
    <t>METRO47930M47930</t>
  </si>
  <si>
    <t>Waterbury-Shelton, CT MSA</t>
  </si>
  <si>
    <t>140</t>
  </si>
  <si>
    <t>Naugatuck Valley Planning Region</t>
  </si>
  <si>
    <t>0914003250</t>
  </si>
  <si>
    <t>0914004930</t>
  </si>
  <si>
    <t>0914008490</t>
  </si>
  <si>
    <t>0914014160</t>
  </si>
  <si>
    <t>0914019550</t>
  </si>
  <si>
    <t>0914046940</t>
  </si>
  <si>
    <t>0914049950</t>
  </si>
  <si>
    <t>0914058300</t>
  </si>
  <si>
    <t>0914060750</t>
  </si>
  <si>
    <t>0914062290</t>
  </si>
  <si>
    <t>0914067610</t>
  </si>
  <si>
    <t>0914068170</t>
  </si>
  <si>
    <t>0914069640</t>
  </si>
  <si>
    <t>0914075730</t>
  </si>
  <si>
    <t>0914080070</t>
  </si>
  <si>
    <t>0914080490</t>
  </si>
  <si>
    <t>0914087560</t>
  </si>
  <si>
    <t>0914087910</t>
  </si>
  <si>
    <t>0915001430</t>
  </si>
  <si>
    <t>NCNTY09150N09150</t>
  </si>
  <si>
    <t>Northeastern Connecticut Planning Region, CT</t>
  </si>
  <si>
    <t>150</t>
  </si>
  <si>
    <t>Northeastern Connecticut Planning Region</t>
  </si>
  <si>
    <t>0915009190</t>
  </si>
  <si>
    <t>0915012130</t>
  </si>
  <si>
    <t>0915013810</t>
  </si>
  <si>
    <t>0915021860</t>
  </si>
  <si>
    <t>0915036000</t>
  </si>
  <si>
    <t>0915040500</t>
  </si>
  <si>
    <t>0915059980</t>
  </si>
  <si>
    <t>0915061030</t>
  </si>
  <si>
    <t>0915062710</t>
  </si>
  <si>
    <t>0915067400</t>
  </si>
  <si>
    <t>0915073420</t>
  </si>
  <si>
    <t>0915075870</t>
  </si>
  <si>
    <t>0915077830</t>
  </si>
  <si>
    <t>NCNTY09150N77830</t>
  </si>
  <si>
    <t>Union town, CT Exception Area</t>
  </si>
  <si>
    <t>0915078600</t>
  </si>
  <si>
    <t>0915088190</t>
  </si>
  <si>
    <t>0916002760</t>
  </si>
  <si>
    <t>NCNTY09160N09160</t>
  </si>
  <si>
    <t>Northwest Hills Planning Region, CT</t>
  </si>
  <si>
    <t>160</t>
  </si>
  <si>
    <t>Northwest Hills Planning Region</t>
  </si>
  <si>
    <t>0916010100</t>
  </si>
  <si>
    <t>0916010940</t>
  </si>
  <si>
    <t>0916016050</t>
  </si>
  <si>
    <t>0916017240</t>
  </si>
  <si>
    <t>0916032290</t>
  </si>
  <si>
    <t>0916037140</t>
  </si>
  <si>
    <t>0916037280</t>
  </si>
  <si>
    <t>0916040290</t>
  </si>
  <si>
    <t>0916043370</t>
  </si>
  <si>
    <t>0916049460</t>
  </si>
  <si>
    <t>0916051350</t>
  </si>
  <si>
    <t>0916053470</t>
  </si>
  <si>
    <t>0916054030</t>
  </si>
  <si>
    <t>0916065930</t>
  </si>
  <si>
    <t>0916066420</t>
  </si>
  <si>
    <t>0916067960</t>
  </si>
  <si>
    <t>0916076570</t>
  </si>
  <si>
    <t>0916079510</t>
  </si>
  <si>
    <t>0916079720</t>
  </si>
  <si>
    <t>0916086440</t>
  </si>
  <si>
    <t>0917004580</t>
  </si>
  <si>
    <t>METRO35300M35300</t>
  </si>
  <si>
    <t>New Haven, CT MSA</t>
  </si>
  <si>
    <t>170</t>
  </si>
  <si>
    <t>South Central Connecticut Planning Region</t>
  </si>
  <si>
    <t>0917007310</t>
  </si>
  <si>
    <t>0917022910</t>
  </si>
  <si>
    <t>0917034950</t>
  </si>
  <si>
    <t>0917035650</t>
  </si>
  <si>
    <t>0917044560</t>
  </si>
  <si>
    <t>0917046520</t>
  </si>
  <si>
    <t>0917047535</t>
  </si>
  <si>
    <t>0917052070</t>
  </si>
  <si>
    <t>0917053890</t>
  </si>
  <si>
    <t>0917054870</t>
  </si>
  <si>
    <t>0917057600</t>
  </si>
  <si>
    <t>0917078740</t>
  </si>
  <si>
    <t>0917082870</t>
  </si>
  <si>
    <t>0917087700</t>
  </si>
  <si>
    <t>0918006820</t>
  </si>
  <si>
    <t>Norwich-New London-Willimantic, CT MSA</t>
  </si>
  <si>
    <t>180</t>
  </si>
  <si>
    <t>Southeastern Connecticut Planning Region</t>
  </si>
  <si>
    <t>0918015910</t>
  </si>
  <si>
    <t>METRO35980M15910</t>
  </si>
  <si>
    <t>Colchester town, CT Exception Area</t>
  </si>
  <si>
    <t>0918023400</t>
  </si>
  <si>
    <t>0918029910</t>
  </si>
  <si>
    <t>0918033900</t>
  </si>
  <si>
    <t>0918034250</t>
  </si>
  <si>
    <t>0918042390</t>
  </si>
  <si>
    <t>METRO35980M42390</t>
  </si>
  <si>
    <t>Lebanon town, CT Exception Area</t>
  </si>
  <si>
    <t>0918042600</t>
  </si>
  <si>
    <t>0918043230</t>
  </si>
  <si>
    <t>0918048900</t>
  </si>
  <si>
    <t>0918052350</t>
  </si>
  <si>
    <t>0918055500</t>
  </si>
  <si>
    <t>0918056270</t>
  </si>
  <si>
    <t>0918062150</t>
  </si>
  <si>
    <t>0918066210</t>
  </si>
  <si>
    <t>0918071670</t>
  </si>
  <si>
    <t>0918073770</t>
  </si>
  <si>
    <t>0918080280</t>
  </si>
  <si>
    <t>0918086790</t>
  </si>
  <si>
    <t>0919004720</t>
  </si>
  <si>
    <t>METRO14860M14860</t>
  </si>
  <si>
    <t>Bridgeport-Stamford-Danbury, CT MSA</t>
  </si>
  <si>
    <t>190</t>
  </si>
  <si>
    <t>Western Connecticut Planning Region</t>
  </si>
  <si>
    <t>0919008210</t>
  </si>
  <si>
    <t>METRO14860M08210</t>
  </si>
  <si>
    <t>Bridgewater town, CT Exception Area</t>
  </si>
  <si>
    <t>0919008980</t>
  </si>
  <si>
    <t>0919018500</t>
  </si>
  <si>
    <t>0919018850</t>
  </si>
  <si>
    <t>METRO14860M18850</t>
  </si>
  <si>
    <t>Darien town, CT Exception Area</t>
  </si>
  <si>
    <t>0919033620</t>
  </si>
  <si>
    <t>METRO14860M33620</t>
  </si>
  <si>
    <t>Greenwich town, CT Exception Area</t>
  </si>
  <si>
    <t>0919050580</t>
  </si>
  <si>
    <t>METRO14860M50580</t>
  </si>
  <si>
    <t>New Canaan town, CT Exception Area</t>
  </si>
  <si>
    <t>0919050860</t>
  </si>
  <si>
    <t>0919052630</t>
  </si>
  <si>
    <t>METRO14860M52630</t>
  </si>
  <si>
    <t>New Milford town, CT Exception Area</t>
  </si>
  <si>
    <t>0919052980</t>
  </si>
  <si>
    <t>0919056060</t>
  </si>
  <si>
    <t>METRO14860M56060</t>
  </si>
  <si>
    <t>Norwalk town, CT Exception Area</t>
  </si>
  <si>
    <t>0919063480</t>
  </si>
  <si>
    <t>0919063970</t>
  </si>
  <si>
    <t>0919068310</t>
  </si>
  <si>
    <t>0919073070</t>
  </si>
  <si>
    <t>METRO14860M73070</t>
  </si>
  <si>
    <t>Stamford town, CT Exception Area</t>
  </si>
  <si>
    <t>0919083430</t>
  </si>
  <si>
    <t>METRO14860M83430</t>
  </si>
  <si>
    <t>Weston town, CT Exception Area</t>
  </si>
  <si>
    <t>0919083500</t>
  </si>
  <si>
    <t>METRO14860M83500</t>
  </si>
  <si>
    <t>Westport town, CT Exception Area</t>
  </si>
  <si>
    <t>0919086370</t>
  </si>
  <si>
    <t>METRO14860M86370</t>
  </si>
  <si>
    <t>Wilton town, CT Exception Area</t>
  </si>
  <si>
    <t>pop2023</t>
  </si>
  <si>
    <t>METRO47930M01220</t>
  </si>
  <si>
    <t>Ansonia town, CT Exception Area</t>
  </si>
  <si>
    <t>METRO47930M03250</t>
  </si>
  <si>
    <t>Beacon Falls town, CT Exception Area</t>
  </si>
  <si>
    <t>METRO47930M14160</t>
  </si>
  <si>
    <t>Cheshire town, CT Exception Area</t>
  </si>
  <si>
    <t>METRO47930M19550</t>
  </si>
  <si>
    <t>Derby town, CT Exception Area</t>
  </si>
  <si>
    <t>METRO47930M58300</t>
  </si>
  <si>
    <t>Oxford town, CT Exception Area</t>
  </si>
  <si>
    <t>METRO47930M67610</t>
  </si>
  <si>
    <t>Seymour town, CT Exception Area</t>
  </si>
  <si>
    <t>NCNTY09150N78600</t>
  </si>
  <si>
    <t>Voluntown town, CT Exception Area</t>
  </si>
  <si>
    <t>Effective 06/30/2026</t>
  </si>
  <si>
    <t>Rev. 06/30/2026 - Income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</si>
</sst>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36" x14ac:knownFonts="1">
    <font>
      <sz val="11"/>
      <color theme="1"/>
      <name val="Calibri"/>
      <family val="2"/>
      <scheme val="minor"/>
    </font>
    <font>
      <sz val="11"/>
      <color theme="1"/>
      <name val="Calibri"/>
      <family val="2"/>
      <scheme val="minor"/>
    </font>
    <font>
      <b/>
      <sz val="10"/>
      <name val="Arial"/>
      <family val="2"/>
    </font>
    <font>
      <sz val="10"/>
      <name val="Arial"/>
      <family val="2"/>
    </font>
    <font>
      <b/>
      <sz val="9"/>
      <color indexed="81"/>
      <name val="Tahoma"/>
      <family val="2"/>
    </font>
    <font>
      <sz val="9"/>
      <color indexed="81"/>
      <name val="Tahoma"/>
      <family val="2"/>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6"/>
      <color rgb="FFFF0000"/>
      <name val="Calibri"/>
      <family val="2"/>
      <scheme val="minor"/>
    </font>
    <font>
      <sz val="11"/>
      <name val="Arial"/>
      <family val="2"/>
    </font>
    <font>
      <sz val="11"/>
      <color rgb="FFFF0000"/>
      <name val="Calibri"/>
      <family val="2"/>
      <scheme val="minor"/>
    </font>
    <font>
      <b/>
      <i/>
      <sz val="10"/>
      <name val="Arial"/>
      <family val="2"/>
    </font>
    <font>
      <sz val="12"/>
      <name val="Arial"/>
      <family val="2"/>
    </font>
    <font>
      <b/>
      <sz val="11"/>
      <color rgb="FFFF0000"/>
      <name val="Calibri"/>
      <family val="2"/>
      <scheme val="minor"/>
    </font>
    <font>
      <b/>
      <sz val="11"/>
      <name val="Calibri"/>
      <family val="2"/>
      <scheme val="minor"/>
    </font>
    <font>
      <sz val="10"/>
      <color theme="1"/>
      <name val="Calibri"/>
      <family val="2"/>
      <scheme val="minor"/>
    </font>
    <font>
      <sz val="11"/>
      <color theme="1"/>
      <name val="Times New Roman"/>
      <family val="1"/>
    </font>
    <font>
      <b/>
      <sz val="11"/>
      <color theme="1"/>
      <name val="Times New Roman"/>
      <family val="1"/>
    </font>
    <font>
      <b/>
      <sz val="9"/>
      <name val="Arial"/>
      <family val="2"/>
    </font>
    <font>
      <sz val="10"/>
      <name val="Times New Roman"/>
      <family val="1"/>
    </font>
    <font>
      <sz val="10"/>
      <color indexed="9"/>
      <name val="Times New Roman"/>
      <family val="1"/>
    </font>
    <font>
      <sz val="11"/>
      <color theme="1"/>
      <name val="Aharoni"/>
      <charset val="177"/>
    </font>
    <font>
      <b/>
      <sz val="10"/>
      <name val="Times New Roman"/>
      <family val="1"/>
    </font>
    <font>
      <sz val="11"/>
      <name val="Times New Roman"/>
      <family val="1"/>
    </font>
    <font>
      <b/>
      <sz val="11"/>
      <name val="Times New Roman"/>
      <family val="1"/>
    </font>
    <font>
      <b/>
      <u/>
      <sz val="11"/>
      <color theme="1"/>
      <name val="Calibri"/>
      <family val="2"/>
      <scheme val="minor"/>
    </font>
    <font>
      <u/>
      <sz val="11"/>
      <color theme="1"/>
      <name val="Calibri"/>
      <family val="2"/>
      <scheme val="minor"/>
    </font>
    <font>
      <b/>
      <u/>
      <sz val="12"/>
      <color theme="1"/>
      <name val="Calibri"/>
      <family val="2"/>
      <scheme val="minor"/>
    </font>
    <font>
      <b/>
      <u/>
      <sz val="14"/>
      <color theme="1"/>
      <name val="Calibri"/>
      <family val="2"/>
      <scheme val="minor"/>
    </font>
    <font>
      <b/>
      <u/>
      <sz val="14"/>
      <color rgb="FFFF0000"/>
      <name val="Calibri"/>
      <family val="2"/>
      <scheme val="minor"/>
    </font>
    <font>
      <b/>
      <u/>
      <sz val="14"/>
      <color rgb="FFFF0000"/>
      <name val="Arial"/>
      <family val="2"/>
    </font>
    <font>
      <sz val="11"/>
      <color indexed="81"/>
      <name val="Tahoma"/>
      <family val="2"/>
    </font>
    <font>
      <sz val="11"/>
      <color theme="1"/>
      <name val="Tahoma"/>
      <family val="2"/>
    </font>
    <font>
      <b/>
      <sz val="10"/>
      <color rgb="FFFF0000"/>
      <name val="Arial"/>
      <family val="2"/>
    </font>
  </fonts>
  <fills count="17">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darkGray">
        <fgColor indexed="9"/>
        <bgColor rgb="FFFFFF99"/>
      </patternFill>
    </fill>
    <fill>
      <patternFill patternType="darkGray">
        <fgColor indexed="9"/>
        <bgColor rgb="FFFFFF66"/>
      </patternFill>
    </fill>
    <fill>
      <patternFill patternType="solid">
        <fgColor theme="0"/>
        <bgColor indexed="64"/>
      </patternFill>
    </fill>
    <fill>
      <patternFill patternType="solid">
        <fgColor indexed="9"/>
      </patternFill>
    </fill>
    <fill>
      <patternFill patternType="solid">
        <fgColor theme="9" tint="0.39997558519241921"/>
        <bgColor indexed="64"/>
      </patternFill>
    </fill>
    <fill>
      <patternFill patternType="solid">
        <fgColor rgb="FFFFFF00"/>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79998168889431442"/>
        <bgColor indexed="64"/>
      </patternFill>
    </fill>
    <fill>
      <patternFill patternType="solid">
        <fgColor rgb="FF00B05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thin">
        <color indexed="64"/>
      </right>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4" fillId="7" borderId="0"/>
    <xf numFmtId="9" fontId="1" fillId="0" borderId="0" applyFont="0" applyFill="0" applyBorder="0" applyAlignment="0" applyProtection="0"/>
  </cellStyleXfs>
  <cellXfs count="273">
    <xf numFmtId="0" fontId="0" fillId="0" borderId="0" xfId="0"/>
    <xf numFmtId="0" fontId="0" fillId="0" borderId="0" xfId="0" applyAlignment="1">
      <alignment wrapText="1"/>
    </xf>
    <xf numFmtId="164" fontId="0" fillId="0" borderId="0" xfId="1" applyNumberFormat="1" applyFont="1"/>
    <xf numFmtId="0" fontId="0" fillId="0" borderId="0" xfId="0" applyAlignment="1">
      <alignment horizontal="center"/>
    </xf>
    <xf numFmtId="0" fontId="0" fillId="0" borderId="4" xfId="0" applyBorder="1"/>
    <xf numFmtId="0" fontId="0" fillId="0" borderId="5" xfId="0" applyBorder="1"/>
    <xf numFmtId="44" fontId="0" fillId="0" borderId="0" xfId="0" applyNumberFormat="1"/>
    <xf numFmtId="0" fontId="0" fillId="0" borderId="6" xfId="0" applyBorder="1"/>
    <xf numFmtId="0" fontId="0" fillId="0" borderId="7" xfId="0" applyBorder="1"/>
    <xf numFmtId="0" fontId="0" fillId="0" borderId="6" xfId="0" applyBorder="1" applyAlignment="1">
      <alignment horizontal="right"/>
    </xf>
    <xf numFmtId="0" fontId="2" fillId="0" borderId="0" xfId="0" applyFont="1"/>
    <xf numFmtId="0" fontId="3" fillId="0" borderId="0" xfId="0" applyFont="1"/>
    <xf numFmtId="1" fontId="2"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center"/>
    </xf>
    <xf numFmtId="0" fontId="0" fillId="0" borderId="0" xfId="0" applyAlignment="1">
      <alignment horizontal="left"/>
    </xf>
    <xf numFmtId="0" fontId="0" fillId="0" borderId="0" xfId="0" applyAlignment="1">
      <alignment horizontal="left" vertical="center" wrapText="1"/>
    </xf>
    <xf numFmtId="5" fontId="0" fillId="0" borderId="0" xfId="1" applyNumberFormat="1" applyFont="1" applyBorder="1" applyAlignment="1">
      <alignment horizontal="center"/>
    </xf>
    <xf numFmtId="0" fontId="0" fillId="0" borderId="0" xfId="0" applyAlignment="1">
      <alignment horizontal="left" wrapText="1"/>
    </xf>
    <xf numFmtId="164" fontId="0" fillId="0" borderId="0" xfId="1" applyNumberFormat="1" applyFont="1" applyFill="1"/>
    <xf numFmtId="43" fontId="3" fillId="0" borderId="0" xfId="2" applyFont="1" applyFill="1" applyAlignment="1" applyProtection="1"/>
    <xf numFmtId="43" fontId="0" fillId="0" borderId="0" xfId="2" applyFont="1" applyFill="1" applyAlignment="1" applyProtection="1"/>
    <xf numFmtId="0" fontId="2" fillId="0" borderId="0" xfId="0" applyFont="1" applyAlignment="1">
      <alignment horizontal="center" wrapText="1"/>
    </xf>
    <xf numFmtId="0" fontId="0" fillId="0" borderId="0" xfId="0" applyAlignment="1">
      <alignment horizontal="right"/>
    </xf>
    <xf numFmtId="0" fontId="0" fillId="0" borderId="1" xfId="0" applyBorder="1"/>
    <xf numFmtId="5" fontId="0" fillId="0" borderId="0" xfId="1" applyNumberFormat="1" applyFont="1" applyBorder="1"/>
    <xf numFmtId="5" fontId="0" fillId="0" borderId="0" xfId="1" applyNumberFormat="1" applyFont="1" applyFill="1" applyBorder="1"/>
    <xf numFmtId="0" fontId="6" fillId="0" borderId="0" xfId="0" applyFont="1"/>
    <xf numFmtId="0" fontId="6" fillId="0" borderId="0" xfId="0" applyFont="1" applyAlignment="1">
      <alignment horizontal="center" wrapText="1"/>
    </xf>
    <xf numFmtId="0" fontId="6" fillId="0" borderId="12" xfId="0" applyFont="1" applyBorder="1" applyAlignment="1">
      <alignment vertical="center" wrapText="1"/>
    </xf>
    <xf numFmtId="0" fontId="6" fillId="0" borderId="12" xfId="0" applyFont="1" applyBorder="1" applyAlignment="1">
      <alignment vertical="center"/>
    </xf>
    <xf numFmtId="0" fontId="6" fillId="0" borderId="12" xfId="0" applyFont="1" applyBorder="1" applyAlignment="1">
      <alignment horizontal="center" vertical="center" wrapText="1"/>
    </xf>
    <xf numFmtId="0" fontId="9" fillId="0" borderId="0" xfId="0" applyFont="1" applyAlignment="1">
      <alignment horizontal="center"/>
    </xf>
    <xf numFmtId="0" fontId="6" fillId="0" borderId="0" xfId="0" applyFont="1" applyAlignment="1">
      <alignment horizontal="center" vertical="center" wrapText="1"/>
    </xf>
    <xf numFmtId="164" fontId="0" fillId="0" borderId="0" xfId="0" applyNumberFormat="1"/>
    <xf numFmtId="0" fontId="12" fillId="0" borderId="0" xfId="0" applyFont="1" applyAlignment="1">
      <alignment horizontal="left" vertical="center" wrapText="1"/>
    </xf>
    <xf numFmtId="0" fontId="3" fillId="0" borderId="0" xfId="3"/>
    <xf numFmtId="0" fontId="2" fillId="0" borderId="0" xfId="3" applyFont="1"/>
    <xf numFmtId="0" fontId="13" fillId="0" borderId="0" xfId="3" applyFont="1"/>
    <xf numFmtId="0" fontId="13" fillId="0" borderId="0" xfId="3" applyFont="1" applyAlignment="1">
      <alignment horizontal="right"/>
    </xf>
    <xf numFmtId="9" fontId="13" fillId="0" borderId="0" xfId="3" applyNumberFormat="1" applyFont="1" applyAlignment="1">
      <alignment horizontal="right"/>
    </xf>
    <xf numFmtId="0" fontId="13" fillId="3" borderId="0" xfId="3" applyFont="1" applyFill="1"/>
    <xf numFmtId="0" fontId="16" fillId="0" borderId="0" xfId="0" applyFont="1"/>
    <xf numFmtId="0" fontId="7" fillId="0" borderId="0" xfId="0" applyFont="1"/>
    <xf numFmtId="7" fontId="8" fillId="0" borderId="0" xfId="0" applyNumberFormat="1" applyFont="1" applyAlignment="1">
      <alignment vertical="top"/>
    </xf>
    <xf numFmtId="0" fontId="0" fillId="0" borderId="0" xfId="0" applyAlignment="1">
      <alignment vertical="top" wrapText="1"/>
    </xf>
    <xf numFmtId="0" fontId="0" fillId="0" borderId="0" xfId="0" applyAlignment="1">
      <alignment vertical="top"/>
    </xf>
    <xf numFmtId="0" fontId="8" fillId="0" borderId="0" xfId="0" applyFont="1" applyAlignment="1">
      <alignment horizontal="right" vertical="top"/>
    </xf>
    <xf numFmtId="0" fontId="9" fillId="0" borderId="11" xfId="0" applyFont="1" applyBorder="1"/>
    <xf numFmtId="0" fontId="9" fillId="0" borderId="12" xfId="0" applyFont="1" applyBorder="1"/>
    <xf numFmtId="0" fontId="9" fillId="0" borderId="13" xfId="0" applyFont="1" applyBorder="1"/>
    <xf numFmtId="165" fontId="17" fillId="0" borderId="0" xfId="2" applyNumberFormat="1" applyFont="1" applyAlignment="1"/>
    <xf numFmtId="0" fontId="15" fillId="2" borderId="0" xfId="0" applyFont="1" applyFill="1"/>
    <xf numFmtId="0" fontId="0" fillId="2" borderId="0" xfId="0" applyFill="1"/>
    <xf numFmtId="0" fontId="0" fillId="2" borderId="0" xfId="0" applyFill="1" applyAlignment="1">
      <alignment horizontal="center"/>
    </xf>
    <xf numFmtId="0" fontId="0" fillId="2" borderId="0" xfId="0" applyFill="1" applyAlignment="1">
      <alignment wrapText="1"/>
    </xf>
    <xf numFmtId="44" fontId="0" fillId="2" borderId="0" xfId="0" applyNumberFormat="1" applyFill="1"/>
    <xf numFmtId="0" fontId="3" fillId="0" borderId="0" xfId="0" applyFont="1" applyAlignment="1">
      <alignment horizontal="left"/>
    </xf>
    <xf numFmtId="0" fontId="2" fillId="6" borderId="2" xfId="0" applyFont="1" applyFill="1" applyBorder="1" applyAlignment="1">
      <alignment wrapText="1"/>
    </xf>
    <xf numFmtId="0" fontId="2" fillId="6" borderId="0" xfId="0" applyFont="1" applyFill="1" applyAlignment="1">
      <alignment wrapText="1"/>
    </xf>
    <xf numFmtId="0" fontId="18" fillId="0" borderId="0" xfId="0" applyFont="1"/>
    <xf numFmtId="0" fontId="19" fillId="0" borderId="0" xfId="0" applyFont="1"/>
    <xf numFmtId="164" fontId="21" fillId="11" borderId="1" xfId="1" applyNumberFormat="1" applyFont="1" applyFill="1" applyBorder="1" applyAlignment="1" applyProtection="1">
      <alignment horizontal="left"/>
    </xf>
    <xf numFmtId="164" fontId="21" fillId="11" borderId="2" xfId="1" applyNumberFormat="1" applyFont="1" applyFill="1" applyBorder="1" applyAlignment="1" applyProtection="1">
      <alignment horizontal="left"/>
    </xf>
    <xf numFmtId="164" fontId="22" fillId="11" borderId="2" xfId="1" applyNumberFormat="1" applyFont="1" applyFill="1" applyBorder="1" applyAlignment="1" applyProtection="1">
      <alignment horizontal="left"/>
    </xf>
    <xf numFmtId="164" fontId="21" fillId="11" borderId="6" xfId="1" applyNumberFormat="1" applyFont="1" applyFill="1" applyBorder="1" applyAlignment="1" applyProtection="1">
      <alignment horizontal="left"/>
    </xf>
    <xf numFmtId="164" fontId="21" fillId="11" borderId="7" xfId="1" applyNumberFormat="1" applyFont="1" applyFill="1" applyBorder="1" applyAlignment="1" applyProtection="1">
      <alignment horizontal="left"/>
    </xf>
    <xf numFmtId="164" fontId="22" fillId="11" borderId="0" xfId="1" applyNumberFormat="1" applyFont="1" applyFill="1" applyBorder="1" applyAlignment="1" applyProtection="1">
      <alignment horizontal="left"/>
    </xf>
    <xf numFmtId="164" fontId="22" fillId="11" borderId="4" xfId="1" applyNumberFormat="1" applyFont="1" applyFill="1" applyBorder="1" applyAlignment="1" applyProtection="1">
      <alignment horizontal="left"/>
    </xf>
    <xf numFmtId="164" fontId="22" fillId="11" borderId="6" xfId="1" applyNumberFormat="1" applyFont="1" applyFill="1" applyBorder="1" applyAlignment="1" applyProtection="1">
      <alignment horizontal="left"/>
    </xf>
    <xf numFmtId="166" fontId="0" fillId="0" borderId="0" xfId="0" applyNumberFormat="1"/>
    <xf numFmtId="166" fontId="18" fillId="0" borderId="0" xfId="0" applyNumberFormat="1" applyFont="1"/>
    <xf numFmtId="164" fontId="21" fillId="11" borderId="4" xfId="1" applyNumberFormat="1" applyFont="1" applyFill="1" applyBorder="1" applyAlignment="1" applyProtection="1">
      <alignment horizontal="center"/>
    </xf>
    <xf numFmtId="164" fontId="21" fillId="11" borderId="5" xfId="1" applyNumberFormat="1" applyFont="1" applyFill="1" applyBorder="1" applyAlignment="1" applyProtection="1">
      <alignment horizontal="center"/>
    </xf>
    <xf numFmtId="0" fontId="21" fillId="0" borderId="0" xfId="0" applyFont="1"/>
    <xf numFmtId="0" fontId="19" fillId="0" borderId="2" xfId="0" applyFont="1" applyBorder="1" applyAlignment="1">
      <alignment horizontal="center"/>
    </xf>
    <xf numFmtId="0" fontId="19" fillId="0" borderId="7" xfId="0" applyFont="1" applyBorder="1" applyAlignment="1">
      <alignment horizontal="center"/>
    </xf>
    <xf numFmtId="0" fontId="19" fillId="3" borderId="0" xfId="0" applyFont="1" applyFill="1"/>
    <xf numFmtId="38" fontId="21" fillId="3" borderId="13" xfId="1" applyNumberFormat="1" applyFont="1" applyFill="1" applyBorder="1" applyAlignment="1" applyProtection="1">
      <alignment horizontal="right"/>
      <protection locked="0"/>
    </xf>
    <xf numFmtId="0" fontId="20" fillId="6" borderId="16" xfId="0" applyFont="1" applyFill="1" applyBorder="1" applyAlignment="1" applyProtection="1">
      <alignment horizontal="center" vertical="center" wrapText="1"/>
      <protection hidden="1"/>
    </xf>
    <xf numFmtId="167" fontId="18" fillId="0" borderId="0" xfId="0" applyNumberFormat="1" applyFont="1"/>
    <xf numFmtId="0" fontId="18" fillId="0" borderId="0" xfId="0" applyFont="1" applyAlignment="1">
      <alignment horizontal="center"/>
    </xf>
    <xf numFmtId="0" fontId="25" fillId="4" borderId="0" xfId="0" applyFont="1" applyFill="1" applyProtection="1">
      <protection locked="0"/>
    </xf>
    <xf numFmtId="0" fontId="25" fillId="5" borderId="0" xfId="0" applyFont="1" applyFill="1" applyProtection="1">
      <protection locked="0"/>
    </xf>
    <xf numFmtId="167" fontId="18" fillId="6" borderId="0" xfId="0" applyNumberFormat="1" applyFont="1" applyFill="1"/>
    <xf numFmtId="167" fontId="18" fillId="9" borderId="14" xfId="0" applyNumberFormat="1" applyFont="1" applyFill="1" applyBorder="1"/>
    <xf numFmtId="167" fontId="18" fillId="0" borderId="0" xfId="0" applyNumberFormat="1" applyFont="1" applyAlignment="1">
      <alignment horizontal="center"/>
    </xf>
    <xf numFmtId="166" fontId="0" fillId="0" borderId="6" xfId="0" applyNumberFormat="1" applyBorder="1"/>
    <xf numFmtId="2" fontId="18" fillId="0" borderId="4" xfId="0" applyNumberFormat="1" applyFont="1" applyBorder="1"/>
    <xf numFmtId="2" fontId="18" fillId="0" borderId="0" xfId="0" applyNumberFormat="1" applyFont="1"/>
    <xf numFmtId="166" fontId="18" fillId="0" borderId="4" xfId="0" applyNumberFormat="1" applyFont="1" applyBorder="1"/>
    <xf numFmtId="166" fontId="0" fillId="0" borderId="4" xfId="0" applyNumberFormat="1" applyBorder="1"/>
    <xf numFmtId="38" fontId="21" fillId="0" borderId="13" xfId="1" applyNumberFormat="1" applyFont="1" applyFill="1" applyBorder="1" applyAlignment="1" applyProtection="1">
      <alignment horizontal="right"/>
    </xf>
    <xf numFmtId="165" fontId="0" fillId="0" borderId="4" xfId="2" applyNumberFormat="1" applyFont="1" applyFill="1" applyBorder="1"/>
    <xf numFmtId="165" fontId="18" fillId="0" borderId="4" xfId="2" applyNumberFormat="1" applyFont="1" applyFill="1" applyBorder="1"/>
    <xf numFmtId="0" fontId="19" fillId="0" borderId="1" xfId="0" applyFont="1" applyBorder="1" applyAlignment="1">
      <alignment horizontal="center"/>
    </xf>
    <xf numFmtId="165" fontId="0" fillId="0" borderId="0" xfId="2" applyNumberFormat="1" applyFont="1" applyFill="1"/>
    <xf numFmtId="165" fontId="18" fillId="0" borderId="0" xfId="2" applyNumberFormat="1" applyFont="1" applyFill="1"/>
    <xf numFmtId="1" fontId="20" fillId="0" borderId="15" xfId="0" applyNumberFormat="1" applyFont="1" applyBorder="1" applyAlignment="1" applyProtection="1">
      <alignment horizontal="center" vertical="center" wrapText="1"/>
      <protection hidden="1"/>
    </xf>
    <xf numFmtId="165" fontId="18" fillId="0" borderId="0" xfId="2" applyNumberFormat="1" applyFont="1" applyBorder="1"/>
    <xf numFmtId="38" fontId="21" fillId="0" borderId="8" xfId="1" applyNumberFormat="1" applyFont="1" applyFill="1" applyBorder="1" applyAlignment="1" applyProtection="1">
      <alignment horizontal="right"/>
    </xf>
    <xf numFmtId="38" fontId="21" fillId="6" borderId="14" xfId="1" applyNumberFormat="1" applyFont="1" applyFill="1" applyBorder="1" applyAlignment="1" applyProtection="1">
      <alignment horizontal="right"/>
    </xf>
    <xf numFmtId="0" fontId="0" fillId="0" borderId="0" xfId="0" applyAlignment="1">
      <alignment horizontal="center" vertical="top" wrapText="1"/>
    </xf>
    <xf numFmtId="165" fontId="18" fillId="3" borderId="0" xfId="2" applyNumberFormat="1" applyFont="1" applyFill="1" applyProtection="1">
      <protection locked="0"/>
    </xf>
    <xf numFmtId="165" fontId="18" fillId="3" borderId="7" xfId="2" applyNumberFormat="1" applyFont="1" applyFill="1" applyBorder="1" applyProtection="1">
      <protection locked="0"/>
    </xf>
    <xf numFmtId="38" fontId="18" fillId="0" borderId="4" xfId="2" applyNumberFormat="1" applyFont="1" applyFill="1" applyBorder="1"/>
    <xf numFmtId="38" fontId="18" fillId="0" borderId="0" xfId="2" applyNumberFormat="1" applyFont="1"/>
    <xf numFmtId="38" fontId="18" fillId="0" borderId="6" xfId="2" applyNumberFormat="1" applyFont="1" applyFill="1" applyBorder="1"/>
    <xf numFmtId="38" fontId="18" fillId="0" borderId="7" xfId="2" applyNumberFormat="1" applyFont="1" applyBorder="1"/>
    <xf numFmtId="37" fontId="18" fillId="0" borderId="4" xfId="2" applyNumberFormat="1" applyFont="1" applyFill="1" applyBorder="1"/>
    <xf numFmtId="37" fontId="18" fillId="0" borderId="0" xfId="2" applyNumberFormat="1" applyFont="1"/>
    <xf numFmtId="166" fontId="19" fillId="0" borderId="0" xfId="0" applyNumberFormat="1" applyFont="1"/>
    <xf numFmtId="166" fontId="19" fillId="0" borderId="2" xfId="0" applyNumberFormat="1" applyFont="1" applyBorder="1"/>
    <xf numFmtId="2" fontId="18" fillId="0" borderId="5" xfId="0" applyNumberFormat="1" applyFont="1" applyBorder="1"/>
    <xf numFmtId="0" fontId="19" fillId="3" borderId="14" xfId="0" applyFont="1" applyFill="1" applyBorder="1" applyAlignment="1" applyProtection="1">
      <alignment horizontal="center"/>
      <protection locked="0"/>
    </xf>
    <xf numFmtId="166" fontId="19" fillId="0" borderId="4" xfId="0" applyNumberFormat="1" applyFont="1" applyBorder="1"/>
    <xf numFmtId="166" fontId="19" fillId="0" borderId="1" xfId="0" applyNumberFormat="1" applyFont="1" applyBorder="1"/>
    <xf numFmtId="6" fontId="19" fillId="0" borderId="1" xfId="0" applyNumberFormat="1" applyFont="1" applyBorder="1"/>
    <xf numFmtId="166" fontId="19" fillId="0" borderId="4" xfId="1" applyNumberFormat="1" applyFont="1" applyFill="1" applyBorder="1"/>
    <xf numFmtId="166" fontId="19" fillId="0" borderId="0" xfId="1" applyNumberFormat="1" applyFont="1"/>
    <xf numFmtId="0" fontId="23" fillId="0" borderId="19" xfId="0" applyFont="1" applyBorder="1"/>
    <xf numFmtId="0" fontId="0" fillId="0" borderId="19" xfId="0" applyBorder="1"/>
    <xf numFmtId="165" fontId="0" fillId="0" borderId="0" xfId="2" applyNumberFormat="1" applyFont="1" applyProtection="1"/>
    <xf numFmtId="0" fontId="0" fillId="6" borderId="0" xfId="0" applyFill="1" applyAlignment="1">
      <alignment horizontal="center"/>
    </xf>
    <xf numFmtId="165" fontId="7" fillId="0" borderId="0" xfId="2" applyNumberFormat="1" applyFont="1" applyFill="1" applyAlignment="1">
      <alignment horizontal="center"/>
    </xf>
    <xf numFmtId="0" fontId="27" fillId="0" borderId="0" xfId="0" applyFont="1" applyAlignment="1">
      <alignment horizontal="left" vertical="top"/>
    </xf>
    <xf numFmtId="0" fontId="27" fillId="0" borderId="0" xfId="0" applyFont="1" applyAlignment="1">
      <alignment horizontal="center" vertical="top"/>
    </xf>
    <xf numFmtId="0" fontId="28" fillId="0" borderId="0" xfId="0" applyFont="1" applyAlignment="1">
      <alignment horizontal="center" vertical="top"/>
    </xf>
    <xf numFmtId="0" fontId="0" fillId="0" borderId="0" xfId="0" quotePrefix="1" applyAlignment="1">
      <alignment horizontal="left" wrapText="1"/>
    </xf>
    <xf numFmtId="0" fontId="29" fillId="0" borderId="0" xfId="0" applyFont="1" applyAlignment="1">
      <alignment horizontal="left" vertical="top"/>
    </xf>
    <xf numFmtId="0" fontId="30" fillId="0" borderId="0" xfId="0" applyFont="1" applyAlignment="1">
      <alignment horizontal="left" vertical="top"/>
    </xf>
    <xf numFmtId="0" fontId="29" fillId="0" borderId="0" xfId="0" applyFont="1" applyAlignment="1">
      <alignment horizontal="left"/>
    </xf>
    <xf numFmtId="0" fontId="0" fillId="0" borderId="0" xfId="0" applyAlignment="1">
      <alignment horizontal="left" vertical="top"/>
    </xf>
    <xf numFmtId="0" fontId="31" fillId="0" borderId="0" xfId="0" applyFont="1" applyAlignment="1">
      <alignment horizontal="left" vertical="top"/>
    </xf>
    <xf numFmtId="0" fontId="31" fillId="0" borderId="0" xfId="0" quotePrefix="1" applyFont="1"/>
    <xf numFmtId="0" fontId="32" fillId="0" borderId="0" xfId="0" applyFont="1"/>
    <xf numFmtId="38" fontId="24" fillId="0" borderId="14" xfId="1" applyNumberFormat="1" applyFont="1" applyFill="1" applyBorder="1" applyAlignment="1" applyProtection="1"/>
    <xf numFmtId="38" fontId="21" fillId="0" borderId="18" xfId="0" applyNumberFormat="1" applyFont="1" applyBorder="1" applyAlignment="1" applyProtection="1">
      <alignment vertical="center"/>
      <protection hidden="1"/>
    </xf>
    <xf numFmtId="38" fontId="21" fillId="0" borderId="14" xfId="0" applyNumberFormat="1" applyFont="1" applyBorder="1" applyAlignment="1" applyProtection="1">
      <alignment vertical="center"/>
      <protection hidden="1"/>
    </xf>
    <xf numFmtId="165" fontId="18" fillId="0" borderId="0" xfId="2" applyNumberFormat="1" applyFont="1"/>
    <xf numFmtId="0" fontId="3" fillId="14" borderId="7" xfId="0" applyFont="1" applyFill="1" applyBorder="1" applyAlignment="1" applyProtection="1">
      <alignment horizontal="center"/>
      <protection locked="0"/>
    </xf>
    <xf numFmtId="0" fontId="0" fillId="14" borderId="9" xfId="0" applyFill="1" applyBorder="1" applyAlignment="1" applyProtection="1">
      <alignment horizontal="center"/>
      <protection locked="0"/>
    </xf>
    <xf numFmtId="0" fontId="0" fillId="14" borderId="10" xfId="0" applyFill="1" applyBorder="1" applyAlignment="1" applyProtection="1">
      <alignment horizontal="center"/>
      <protection locked="0"/>
    </xf>
    <xf numFmtId="0" fontId="0" fillId="14" borderId="0" xfId="0" applyFill="1" applyAlignment="1" applyProtection="1">
      <alignment horizontal="center"/>
      <protection locked="0"/>
    </xf>
    <xf numFmtId="0" fontId="0" fillId="15" borderId="0" xfId="0" applyFill="1"/>
    <xf numFmtId="10" fontId="21" fillId="12" borderId="1" xfId="6" applyNumberFormat="1" applyFont="1" applyFill="1" applyBorder="1" applyProtection="1">
      <protection locked="0"/>
    </xf>
    <xf numFmtId="10" fontId="21" fillId="12" borderId="4" xfId="6" applyNumberFormat="1" applyFont="1" applyFill="1" applyBorder="1" applyProtection="1">
      <protection locked="0"/>
    </xf>
    <xf numFmtId="10" fontId="21" fillId="12" borderId="6" xfId="6" applyNumberFormat="1" applyFont="1" applyFill="1" applyBorder="1" applyProtection="1">
      <protection locked="0"/>
    </xf>
    <xf numFmtId="0" fontId="19" fillId="3" borderId="13" xfId="0" applyFont="1" applyFill="1" applyBorder="1" applyAlignment="1" applyProtection="1">
      <alignment horizontal="center"/>
      <protection locked="0"/>
    </xf>
    <xf numFmtId="6" fontId="19" fillId="0" borderId="2" xfId="0" applyNumberFormat="1" applyFont="1" applyBorder="1"/>
    <xf numFmtId="164" fontId="21" fillId="11" borderId="0" xfId="1" applyNumberFormat="1" applyFont="1" applyFill="1" applyBorder="1" applyAlignment="1" applyProtection="1">
      <alignment horizontal="right"/>
    </xf>
    <xf numFmtId="164" fontId="21" fillId="15" borderId="0" xfId="1" applyNumberFormat="1" applyFont="1" applyFill="1" applyBorder="1" applyAlignment="1" applyProtection="1">
      <alignment horizontal="right"/>
    </xf>
    <xf numFmtId="164" fontId="0" fillId="0" borderId="12" xfId="1" applyNumberFormat="1" applyFont="1" applyFill="1" applyBorder="1"/>
    <xf numFmtId="0" fontId="0" fillId="0" borderId="12" xfId="0" applyBorder="1"/>
    <xf numFmtId="0" fontId="0" fillId="0" borderId="13" xfId="0" applyBorder="1"/>
    <xf numFmtId="164" fontId="0" fillId="0" borderId="13" xfId="1" applyNumberFormat="1" applyFont="1" applyFill="1" applyBorder="1"/>
    <xf numFmtId="0" fontId="18" fillId="0" borderId="17" xfId="0" applyFont="1" applyBorder="1" applyAlignment="1">
      <alignment horizontal="center"/>
    </xf>
    <xf numFmtId="0" fontId="18" fillId="0" borderId="20" xfId="0" applyFont="1" applyBorder="1" applyAlignment="1">
      <alignment horizontal="center"/>
    </xf>
    <xf numFmtId="0" fontId="18" fillId="0" borderId="18" xfId="0" applyFont="1" applyBorder="1" applyAlignment="1">
      <alignment horizontal="center"/>
    </xf>
    <xf numFmtId="164" fontId="18" fillId="0" borderId="1" xfId="1" applyNumberFormat="1" applyFont="1" applyBorder="1" applyAlignment="1">
      <alignment horizontal="center"/>
    </xf>
    <xf numFmtId="164" fontId="18" fillId="0" borderId="4" xfId="1" applyNumberFormat="1" applyFont="1" applyBorder="1" applyAlignment="1">
      <alignment horizontal="center"/>
    </xf>
    <xf numFmtId="164" fontId="18" fillId="0" borderId="6" xfId="1" applyNumberFormat="1" applyFont="1" applyBorder="1" applyAlignment="1">
      <alignment horizontal="center"/>
    </xf>
    <xf numFmtId="0" fontId="19" fillId="0" borderId="17" xfId="0" applyFont="1" applyBorder="1" applyAlignment="1">
      <alignment horizontal="center"/>
    </xf>
    <xf numFmtId="0" fontId="19" fillId="0" borderId="6" xfId="0" applyFont="1" applyBorder="1" applyAlignment="1">
      <alignment horizontal="center"/>
    </xf>
    <xf numFmtId="0" fontId="19" fillId="0" borderId="18" xfId="0" applyFont="1" applyBorder="1" applyAlignment="1">
      <alignment horizontal="center"/>
    </xf>
    <xf numFmtId="38" fontId="21" fillId="0" borderId="0" xfId="0" applyNumberFormat="1" applyFont="1" applyAlignment="1" applyProtection="1">
      <alignment vertical="center"/>
      <protection hidden="1"/>
    </xf>
    <xf numFmtId="38" fontId="18" fillId="0" borderId="0" xfId="2" applyNumberFormat="1" applyFont="1" applyBorder="1"/>
    <xf numFmtId="38" fontId="18" fillId="15" borderId="0" xfId="2" applyNumberFormat="1" applyFont="1" applyFill="1"/>
    <xf numFmtId="164" fontId="21" fillId="11" borderId="7" xfId="1" applyNumberFormat="1" applyFont="1" applyFill="1" applyBorder="1" applyAlignment="1" applyProtection="1">
      <alignment horizontal="right"/>
    </xf>
    <xf numFmtId="38" fontId="18" fillId="0" borderId="14" xfId="2" applyNumberFormat="1" applyFont="1" applyBorder="1"/>
    <xf numFmtId="38" fontId="18" fillId="0" borderId="0" xfId="2" applyNumberFormat="1" applyFont="1" applyFill="1" applyBorder="1"/>
    <xf numFmtId="38" fontId="21" fillId="0" borderId="14" xfId="1" applyNumberFormat="1" applyFont="1" applyFill="1" applyBorder="1" applyAlignment="1" applyProtection="1">
      <alignment horizontal="right"/>
    </xf>
    <xf numFmtId="38" fontId="21" fillId="3" borderId="14" xfId="1" applyNumberFormat="1" applyFont="1" applyFill="1" applyBorder="1" applyAlignment="1" applyProtection="1">
      <alignment horizontal="right"/>
      <protection locked="0"/>
    </xf>
    <xf numFmtId="0" fontId="7" fillId="3" borderId="0" xfId="0" applyFont="1" applyFill="1" applyProtection="1">
      <protection locked="0"/>
    </xf>
    <xf numFmtId="165" fontId="7" fillId="3" borderId="0" xfId="2" applyNumberFormat="1" applyFont="1" applyFill="1" applyBorder="1" applyAlignment="1" applyProtection="1">
      <protection locked="0"/>
    </xf>
    <xf numFmtId="165" fontId="0" fillId="0" borderId="0" xfId="2" applyNumberFormat="1" applyFont="1" applyFill="1" applyProtection="1"/>
    <xf numFmtId="165" fontId="11" fillId="3" borderId="0" xfId="2" applyNumberFormat="1" applyFont="1" applyFill="1" applyBorder="1" applyAlignment="1" applyProtection="1">
      <protection locked="0"/>
    </xf>
    <xf numFmtId="0" fontId="12" fillId="3" borderId="0" xfId="0" applyFont="1" applyFill="1" applyProtection="1">
      <protection locked="0"/>
    </xf>
    <xf numFmtId="164" fontId="12" fillId="0" borderId="0" xfId="1" applyNumberFormat="1" applyFont="1" applyFill="1" applyProtection="1"/>
    <xf numFmtId="6" fontId="21" fillId="0" borderId="0" xfId="1" applyNumberFormat="1" applyFont="1" applyFill="1" applyBorder="1" applyAlignment="1" applyProtection="1">
      <alignment horizontal="center"/>
    </xf>
    <xf numFmtId="0" fontId="6" fillId="16" borderId="0" xfId="0" applyFont="1" applyFill="1"/>
    <xf numFmtId="0" fontId="0" fillId="16" borderId="0" xfId="0" applyFill="1"/>
    <xf numFmtId="164" fontId="0" fillId="0" borderId="0" xfId="1" applyNumberFormat="1" applyFont="1" applyBorder="1"/>
    <xf numFmtId="0" fontId="35" fillId="13" borderId="0" xfId="0" applyFont="1" applyFill="1"/>
    <xf numFmtId="0" fontId="15" fillId="13" borderId="0" xfId="0" applyFont="1" applyFill="1"/>
    <xf numFmtId="1" fontId="0" fillId="0" borderId="0" xfId="0" applyNumberFormat="1"/>
    <xf numFmtId="0" fontId="0" fillId="14" borderId="0" xfId="0" applyFill="1"/>
    <xf numFmtId="0" fontId="18" fillId="0" borderId="14" xfId="0" applyFont="1" applyBorder="1" applyAlignment="1">
      <alignment horizontal="right"/>
    </xf>
    <xf numFmtId="164" fontId="21" fillId="11" borderId="1" xfId="1" applyNumberFormat="1" applyFont="1" applyFill="1" applyBorder="1" applyAlignment="1" applyProtection="1">
      <alignment horizontal="right"/>
    </xf>
    <xf numFmtId="164" fontId="21" fillId="11" borderId="2" xfId="1" applyNumberFormat="1" applyFont="1" applyFill="1" applyBorder="1" applyAlignment="1" applyProtection="1">
      <alignment horizontal="right"/>
    </xf>
    <xf numFmtId="164" fontId="21" fillId="11" borderId="3" xfId="1" applyNumberFormat="1" applyFont="1" applyFill="1" applyBorder="1" applyAlignment="1" applyProtection="1">
      <alignment horizontal="right"/>
    </xf>
    <xf numFmtId="164" fontId="21" fillId="11" borderId="4" xfId="1" applyNumberFormat="1" applyFont="1" applyFill="1" applyBorder="1" applyAlignment="1" applyProtection="1">
      <alignment horizontal="right"/>
    </xf>
    <xf numFmtId="164" fontId="21" fillId="11" borderId="0" xfId="1" applyNumberFormat="1" applyFont="1" applyFill="1" applyBorder="1" applyAlignment="1" applyProtection="1">
      <alignment horizontal="right"/>
    </xf>
    <xf numFmtId="164" fontId="21" fillId="11" borderId="5" xfId="1" applyNumberFormat="1" applyFont="1" applyFill="1" applyBorder="1" applyAlignment="1" applyProtection="1">
      <alignment horizontal="right"/>
    </xf>
    <xf numFmtId="0" fontId="18" fillId="0" borderId="6" xfId="0" applyFont="1" applyBorder="1" applyAlignment="1">
      <alignment horizontal="right"/>
    </xf>
    <xf numFmtId="0" fontId="18" fillId="0" borderId="7" xfId="0" applyFont="1" applyBorder="1" applyAlignment="1">
      <alignment horizontal="right"/>
    </xf>
    <xf numFmtId="0" fontId="18" fillId="0" borderId="8" xfId="0" applyFont="1" applyBorder="1" applyAlignment="1">
      <alignment horizontal="right"/>
    </xf>
    <xf numFmtId="164" fontId="21" fillId="11" borderId="1" xfId="1" applyNumberFormat="1" applyFont="1" applyFill="1" applyBorder="1" applyAlignment="1" applyProtection="1">
      <alignment horizontal="center"/>
    </xf>
    <xf numFmtId="164" fontId="21" fillId="11" borderId="3" xfId="1" applyNumberFormat="1" applyFont="1" applyFill="1" applyBorder="1" applyAlignment="1" applyProtection="1">
      <alignment horizontal="center"/>
    </xf>
    <xf numFmtId="0" fontId="20" fillId="10" borderId="11"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6" fontId="21" fillId="3" borderId="14" xfId="1" applyNumberFormat="1" applyFont="1" applyFill="1" applyBorder="1" applyAlignment="1" applyProtection="1">
      <alignment horizontal="center"/>
      <protection locked="0"/>
    </xf>
    <xf numFmtId="0" fontId="19" fillId="0" borderId="4" xfId="0" applyFont="1" applyBorder="1" applyAlignment="1">
      <alignment wrapText="1"/>
    </xf>
    <xf numFmtId="0" fontId="19" fillId="0" borderId="6" xfId="0" applyFont="1" applyBorder="1" applyAlignment="1">
      <alignment wrapText="1"/>
    </xf>
    <xf numFmtId="0" fontId="18" fillId="0" borderId="11" xfId="0" applyFont="1" applyBorder="1" applyAlignment="1">
      <alignment horizontal="center"/>
    </xf>
    <xf numFmtId="0" fontId="18" fillId="0" borderId="13" xfId="0" applyFont="1" applyBorder="1" applyAlignment="1">
      <alignment horizontal="center"/>
    </xf>
    <xf numFmtId="0" fontId="30" fillId="0" borderId="0" xfId="0" applyFont="1" applyAlignment="1">
      <alignment horizontal="center" vertical="top" wrapText="1"/>
    </xf>
    <xf numFmtId="0" fontId="0" fillId="0" borderId="0" xfId="0" applyAlignment="1">
      <alignment horizontal="left" wrapText="1"/>
    </xf>
    <xf numFmtId="0" fontId="0" fillId="0" borderId="0" xfId="0" applyAlignment="1">
      <alignment wrapText="1"/>
    </xf>
    <xf numFmtId="164" fontId="7" fillId="0" borderId="11" xfId="1" applyNumberFormat="1" applyFont="1" applyFill="1" applyBorder="1" applyProtection="1"/>
    <xf numFmtId="164" fontId="7" fillId="0" borderId="12" xfId="1" applyNumberFormat="1" applyFont="1" applyFill="1" applyBorder="1" applyProtection="1"/>
    <xf numFmtId="164" fontId="0" fillId="0" borderId="11" xfId="1" applyNumberFormat="1" applyFont="1" applyBorder="1"/>
    <xf numFmtId="164" fontId="0" fillId="0" borderId="12" xfId="1" applyNumberFormat="1" applyFont="1" applyBorder="1"/>
    <xf numFmtId="0" fontId="30" fillId="0" borderId="0" xfId="0" applyFont="1"/>
    <xf numFmtId="0" fontId="30" fillId="0" borderId="0" xfId="0" applyFont="1" applyAlignment="1">
      <alignment horizontal="left" vertical="top"/>
    </xf>
    <xf numFmtId="0" fontId="0" fillId="0" borderId="0" xfId="0" applyAlignment="1">
      <alignment horizontal="center"/>
    </xf>
    <xf numFmtId="164" fontId="0" fillId="0" borderId="0" xfId="0" applyNumberFormat="1"/>
    <xf numFmtId="164" fontId="0" fillId="0" borderId="5" xfId="0" applyNumberFormat="1" applyBorder="1"/>
    <xf numFmtId="164" fontId="0" fillId="14" borderId="0" xfId="1" applyNumberFormat="1" applyFont="1" applyFill="1" applyProtection="1">
      <protection locked="0"/>
    </xf>
    <xf numFmtId="0" fontId="3" fillId="14" borderId="0" xfId="0" applyFont="1" applyFill="1" applyAlignment="1" applyProtection="1">
      <alignment horizontal="center"/>
      <protection locked="0"/>
    </xf>
    <xf numFmtId="0" fontId="0" fillId="14" borderId="0" xfId="0" applyFill="1" applyAlignment="1" applyProtection="1">
      <alignment horizontal="center"/>
      <protection locked="0"/>
    </xf>
    <xf numFmtId="0" fontId="0" fillId="6" borderId="0" xfId="0" applyFill="1" applyAlignment="1">
      <alignment horizontal="center"/>
    </xf>
    <xf numFmtId="165" fontId="7" fillId="0" borderId="0" xfId="2" applyNumberFormat="1" applyFont="1" applyFill="1" applyAlignment="1">
      <alignment horizontal="center"/>
    </xf>
    <xf numFmtId="164" fontId="16" fillId="0" borderId="0" xfId="1" applyNumberFormat="1" applyFont="1"/>
    <xf numFmtId="0" fontId="0" fillId="0" borderId="0" xfId="0" applyAlignment="1">
      <alignment horizontal="left" vertical="center" wrapText="1"/>
    </xf>
    <xf numFmtId="0" fontId="6" fillId="0" borderId="0" xfId="0" applyFont="1" applyAlignment="1">
      <alignment horizontal="center"/>
    </xf>
    <xf numFmtId="164" fontId="0" fillId="0" borderId="0" xfId="1" applyNumberFormat="1" applyFont="1"/>
    <xf numFmtId="9" fontId="0" fillId="0" borderId="0" xfId="0" applyNumberFormat="1" applyAlignment="1">
      <alignment horizontal="center"/>
    </xf>
    <xf numFmtId="44" fontId="0" fillId="0" borderId="0" xfId="0" applyNumberFormat="1" applyAlignment="1">
      <alignment horizontal="center"/>
    </xf>
    <xf numFmtId="5" fontId="0" fillId="13" borderId="7" xfId="1" applyNumberFormat="1" applyFont="1" applyFill="1" applyBorder="1" applyAlignment="1">
      <alignment horizontal="center"/>
    </xf>
    <xf numFmtId="5" fontId="0" fillId="13" borderId="8" xfId="1" applyNumberFormat="1" applyFont="1" applyFill="1" applyBorder="1" applyAlignment="1">
      <alignment horizontal="center"/>
    </xf>
    <xf numFmtId="165" fontId="8" fillId="0" borderId="0" xfId="2" applyNumberFormat="1" applyFont="1" applyFill="1" applyAlignment="1">
      <alignment vertical="top"/>
    </xf>
    <xf numFmtId="0" fontId="6" fillId="0" borderId="12" xfId="0" applyFont="1" applyBorder="1" applyAlignment="1">
      <alignment horizontal="center" vertical="center" wrapText="1"/>
    </xf>
    <xf numFmtId="0" fontId="0" fillId="0" borderId="0" xfId="0"/>
    <xf numFmtId="0" fontId="0" fillId="0" borderId="5" xfId="0" applyBorder="1"/>
    <xf numFmtId="0" fontId="0" fillId="0" borderId="5" xfId="0" applyBorder="1" applyAlignment="1">
      <alignment wrapText="1"/>
    </xf>
    <xf numFmtId="164" fontId="0" fillId="0" borderId="0" xfId="0" applyNumberFormat="1" applyAlignment="1">
      <alignment horizontal="center"/>
    </xf>
    <xf numFmtId="44" fontId="0" fillId="0" borderId="0" xfId="0" applyNumberFormat="1"/>
    <xf numFmtId="165" fontId="11" fillId="0" borderId="0" xfId="2" applyNumberFormat="1" applyFont="1" applyFill="1" applyBorder="1" applyAlignment="1" applyProtection="1">
      <alignment horizontal="center"/>
    </xf>
    <xf numFmtId="0" fontId="0" fillId="0" borderId="4" xfId="0" applyBorder="1"/>
    <xf numFmtId="0" fontId="0" fillId="0" borderId="0" xfId="1" applyNumberFormat="1" applyFont="1" applyBorder="1" applyAlignment="1">
      <alignment horizontal="center"/>
    </xf>
    <xf numFmtId="0" fontId="0" fillId="0" borderId="5" xfId="1" applyNumberFormat="1" applyFont="1" applyBorder="1" applyAlignment="1">
      <alignment horizontal="center"/>
    </xf>
    <xf numFmtId="0" fontId="6" fillId="0" borderId="13" xfId="0" applyFont="1" applyBorder="1" applyAlignment="1">
      <alignment horizontal="center" vertical="center" wrapText="1"/>
    </xf>
    <xf numFmtId="0" fontId="0" fillId="0" borderId="5" xfId="0" applyBorder="1" applyAlignment="1">
      <alignment horizontal="right"/>
    </xf>
    <xf numFmtId="0" fontId="0" fillId="0" borderId="5" xfId="0" applyBorder="1" applyAlignment="1">
      <alignment horizontal="center"/>
    </xf>
    <xf numFmtId="0" fontId="6" fillId="0" borderId="11" xfId="0" applyFont="1" applyBorder="1" applyAlignment="1">
      <alignment horizontal="center" vertical="center" wrapText="1"/>
    </xf>
    <xf numFmtId="0" fontId="0" fillId="8" borderId="4" xfId="0" applyFill="1" applyBorder="1" applyAlignment="1">
      <alignment horizontal="center" vertical="top" wrapText="1"/>
    </xf>
    <xf numFmtId="0" fontId="0" fillId="8" borderId="0" xfId="0" applyFill="1" applyAlignment="1">
      <alignment horizontal="center" vertical="top" wrapText="1"/>
    </xf>
    <xf numFmtId="0" fontId="0" fillId="8" borderId="6" xfId="0" applyFill="1" applyBorder="1" applyAlignment="1">
      <alignment horizontal="center" vertical="top" wrapText="1"/>
    </xf>
    <xf numFmtId="0" fontId="0" fillId="8" borderId="7" xfId="0" applyFill="1" applyBorder="1" applyAlignment="1">
      <alignment horizontal="center" vertical="top" wrapText="1"/>
    </xf>
    <xf numFmtId="0" fontId="0" fillId="0" borderId="4" xfId="0" applyBorder="1" applyAlignment="1">
      <alignment horizontal="right"/>
    </xf>
    <xf numFmtId="0" fontId="0" fillId="0" borderId="0" xfId="0" applyAlignment="1">
      <alignment horizontal="right"/>
    </xf>
    <xf numFmtId="0" fontId="0" fillId="0" borderId="2" xfId="0" applyBorder="1"/>
    <xf numFmtId="165" fontId="7" fillId="0" borderId="0" xfId="2" applyNumberFormat="1" applyFont="1" applyAlignment="1">
      <alignment horizontal="center"/>
    </xf>
    <xf numFmtId="166" fontId="12" fillId="0" borderId="7" xfId="0" applyNumberFormat="1" applyFont="1" applyBorder="1" applyAlignment="1">
      <alignment horizontal="center"/>
    </xf>
    <xf numFmtId="166" fontId="12" fillId="0" borderId="8" xfId="0" applyNumberFormat="1" applyFont="1" applyBorder="1" applyAlignment="1">
      <alignment horizontal="center"/>
    </xf>
    <xf numFmtId="43" fontId="16" fillId="0" borderId="0" xfId="0" applyNumberFormat="1" applyFont="1"/>
    <xf numFmtId="165" fontId="0" fillId="0" borderId="0" xfId="0" applyNumberFormat="1"/>
    <xf numFmtId="0" fontId="0" fillId="0" borderId="4" xfId="0" applyBorder="1" applyAlignment="1">
      <alignment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 fillId="0" borderId="0" xfId="0" applyFont="1" applyAlignment="1">
      <alignment horizontal="center" wrapText="1"/>
    </xf>
    <xf numFmtId="0" fontId="0" fillId="6" borderId="0" xfId="0" applyFill="1" applyAlignment="1">
      <alignment horizontal="left" wrapText="1"/>
    </xf>
    <xf numFmtId="0" fontId="2" fillId="0" borderId="2" xfId="0" applyFont="1"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166" fontId="26" fillId="0" borderId="7" xfId="0" applyNumberFormat="1" applyFont="1" applyBorder="1" applyAlignment="1">
      <alignment horizontal="center"/>
    </xf>
    <xf numFmtId="166" fontId="26" fillId="0" borderId="8" xfId="0" applyNumberFormat="1" applyFont="1" applyBorder="1" applyAlignment="1">
      <alignment horizontal="center"/>
    </xf>
  </cellXfs>
  <cellStyles count="7">
    <cellStyle name="Comma" xfId="2" builtinId="3"/>
    <cellStyle name="Currency" xfId="1" builtinId="4"/>
    <cellStyle name="Normal" xfId="0" builtinId="0"/>
    <cellStyle name="Normal 2" xfId="3" xr:uid="{00000000-0005-0000-0000-000003000000}"/>
    <cellStyle name="Normal 3" xfId="4" xr:uid="{00000000-0005-0000-0000-000004000000}"/>
    <cellStyle name="Normal 4" xfId="5" xr:uid="{00000000-0005-0000-0000-000005000000}"/>
    <cellStyle name="Percent" xfId="6" builtinId="5"/>
  </cellStyles>
  <dxfs count="2">
    <dxf>
      <font>
        <color rgb="FF9C0006"/>
      </font>
      <fill>
        <patternFill>
          <bgColor rgb="FFFFC7CE"/>
        </patternFill>
      </fill>
    </dxf>
    <dxf>
      <font>
        <color theme="0"/>
      </font>
    </dxf>
  </dxfs>
  <tableStyles count="0" defaultTableStyle="TableStyleMedium2" defaultPivotStyle="PivotStyleLight16"/>
  <colors>
    <mruColors>
      <color rgb="FFFFFF66"/>
      <color rgb="FFFFFF99"/>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0"/>
  <sheetViews>
    <sheetView zoomScale="85" zoomScaleNormal="85" workbookViewId="0">
      <selection activeCell="C2" sqref="C2"/>
    </sheetView>
  </sheetViews>
  <sheetFormatPr defaultRowHeight="15" x14ac:dyDescent="0.25"/>
  <cols>
    <col min="1" max="1" width="12" customWidth="1"/>
    <col min="2" max="2" width="11" customWidth="1"/>
    <col min="3" max="4" width="13" customWidth="1"/>
    <col min="5" max="5" width="17" customWidth="1"/>
    <col min="6" max="7" width="41" customWidth="1"/>
    <col min="8" max="33" width="13" customWidth="1"/>
    <col min="34" max="34" width="12.5703125" customWidth="1"/>
    <col min="35" max="35" width="11.85546875" customWidth="1"/>
    <col min="36" max="36" width="12.7109375" customWidth="1"/>
  </cols>
  <sheetData>
    <row r="1" spans="1:36" x14ac:dyDescent="0.25">
      <c r="A1" s="183" t="s">
        <v>50</v>
      </c>
      <c r="B1" t="s">
        <v>749</v>
      </c>
      <c r="C1" t="s">
        <v>750</v>
      </c>
      <c r="D1" t="s">
        <v>567</v>
      </c>
      <c r="E1" t="s">
        <v>387</v>
      </c>
      <c r="F1" t="s">
        <v>751</v>
      </c>
      <c r="G1" t="s">
        <v>752</v>
      </c>
      <c r="H1" t="s">
        <v>568</v>
      </c>
      <c r="I1" t="s">
        <v>385</v>
      </c>
      <c r="J1" t="s">
        <v>386</v>
      </c>
      <c r="K1" t="s">
        <v>388</v>
      </c>
      <c r="L1" t="s">
        <v>753</v>
      </c>
      <c r="M1" t="s">
        <v>53</v>
      </c>
      <c r="N1" t="s">
        <v>54</v>
      </c>
      <c r="O1" t="s">
        <v>55</v>
      </c>
      <c r="P1" t="s">
        <v>56</v>
      </c>
      <c r="Q1" t="s">
        <v>57</v>
      </c>
      <c r="R1" t="s">
        <v>58</v>
      </c>
      <c r="S1" t="s">
        <v>59</v>
      </c>
      <c r="T1" t="s">
        <v>60</v>
      </c>
      <c r="U1" t="s">
        <v>61</v>
      </c>
      <c r="V1" t="s">
        <v>62</v>
      </c>
      <c r="W1" t="s">
        <v>63</v>
      </c>
      <c r="X1" t="s">
        <v>64</v>
      </c>
      <c r="Y1" t="s">
        <v>65</v>
      </c>
      <c r="Z1" t="s">
        <v>66</v>
      </c>
      <c r="AA1" t="s">
        <v>67</v>
      </c>
      <c r="AB1" t="s">
        <v>68</v>
      </c>
      <c r="AC1" t="s">
        <v>69</v>
      </c>
      <c r="AD1" t="s">
        <v>70</v>
      </c>
      <c r="AE1" t="s">
        <v>71</v>
      </c>
      <c r="AF1" t="s">
        <v>72</v>
      </c>
      <c r="AG1" t="s">
        <v>73</v>
      </c>
      <c r="AH1" t="s">
        <v>74</v>
      </c>
      <c r="AI1" t="s">
        <v>75</v>
      </c>
      <c r="AJ1" t="s">
        <v>76</v>
      </c>
    </row>
    <row r="2" spans="1:36" x14ac:dyDescent="0.25">
      <c r="A2" s="184" t="str">
        <f t="shared" ref="A2:A33" si="0">_xlfn.TEXTBEFORE(J2," town")</f>
        <v>Andover</v>
      </c>
      <c r="B2" t="s">
        <v>754</v>
      </c>
      <c r="C2" t="s">
        <v>389</v>
      </c>
      <c r="D2" t="s">
        <v>744</v>
      </c>
      <c r="E2" t="s">
        <v>391</v>
      </c>
      <c r="F2" t="s">
        <v>414</v>
      </c>
      <c r="G2" t="s">
        <v>755</v>
      </c>
      <c r="H2" t="s">
        <v>756</v>
      </c>
      <c r="I2" t="s">
        <v>757</v>
      </c>
      <c r="J2" t="s">
        <v>534</v>
      </c>
      <c r="K2">
        <v>1</v>
      </c>
      <c r="L2" s="185">
        <v>129200</v>
      </c>
      <c r="M2">
        <v>45250</v>
      </c>
      <c r="N2">
        <v>51700</v>
      </c>
      <c r="O2">
        <v>58150</v>
      </c>
      <c r="P2">
        <v>64600</v>
      </c>
      <c r="Q2">
        <v>69800</v>
      </c>
      <c r="R2">
        <v>74950</v>
      </c>
      <c r="S2">
        <v>80150</v>
      </c>
      <c r="T2">
        <v>85300</v>
      </c>
      <c r="U2">
        <v>27150</v>
      </c>
      <c r="V2">
        <v>31000</v>
      </c>
      <c r="W2">
        <v>34900</v>
      </c>
      <c r="X2">
        <v>38750</v>
      </c>
      <c r="Y2">
        <v>41850</v>
      </c>
      <c r="Z2">
        <v>44950</v>
      </c>
      <c r="AA2">
        <v>50040</v>
      </c>
      <c r="AB2">
        <v>55720</v>
      </c>
      <c r="AC2">
        <v>72350</v>
      </c>
      <c r="AD2">
        <v>82700</v>
      </c>
      <c r="AE2">
        <v>93050</v>
      </c>
      <c r="AF2">
        <v>103350</v>
      </c>
      <c r="AG2">
        <v>111650</v>
      </c>
      <c r="AH2">
        <v>119900</v>
      </c>
      <c r="AI2">
        <v>128200</v>
      </c>
      <c r="AJ2">
        <v>136450</v>
      </c>
    </row>
    <row r="3" spans="1:36" x14ac:dyDescent="0.25">
      <c r="A3" s="184" t="str">
        <f t="shared" si="0"/>
        <v>Ansonia</v>
      </c>
      <c r="B3" t="s">
        <v>846</v>
      </c>
      <c r="C3" t="s">
        <v>389</v>
      </c>
      <c r="D3" t="s">
        <v>744</v>
      </c>
      <c r="E3" t="s">
        <v>391</v>
      </c>
      <c r="F3" t="s">
        <v>847</v>
      </c>
      <c r="G3" t="s">
        <v>848</v>
      </c>
      <c r="H3" t="s">
        <v>849</v>
      </c>
      <c r="I3" t="s">
        <v>850</v>
      </c>
      <c r="J3" t="s">
        <v>485</v>
      </c>
      <c r="K3">
        <v>1</v>
      </c>
      <c r="L3" s="185">
        <v>114000</v>
      </c>
      <c r="M3">
        <v>43600</v>
      </c>
      <c r="N3">
        <v>49800</v>
      </c>
      <c r="O3">
        <v>56050</v>
      </c>
      <c r="P3">
        <v>62250</v>
      </c>
      <c r="Q3">
        <v>67250</v>
      </c>
      <c r="R3">
        <v>72250</v>
      </c>
      <c r="S3">
        <v>77200</v>
      </c>
      <c r="T3">
        <v>82200</v>
      </c>
      <c r="U3">
        <v>26150</v>
      </c>
      <c r="V3">
        <v>29900</v>
      </c>
      <c r="W3">
        <v>33650</v>
      </c>
      <c r="X3">
        <v>37350</v>
      </c>
      <c r="Y3">
        <v>40350</v>
      </c>
      <c r="Z3">
        <v>44360</v>
      </c>
      <c r="AA3">
        <v>50040</v>
      </c>
      <c r="AB3">
        <v>55720</v>
      </c>
      <c r="AC3">
        <v>69750</v>
      </c>
      <c r="AD3">
        <v>79700</v>
      </c>
      <c r="AE3">
        <v>89650</v>
      </c>
      <c r="AF3">
        <v>99600</v>
      </c>
      <c r="AG3">
        <v>107600</v>
      </c>
      <c r="AH3">
        <v>115550</v>
      </c>
      <c r="AI3">
        <v>123550</v>
      </c>
      <c r="AJ3">
        <v>131500</v>
      </c>
    </row>
    <row r="4" spans="1:36" x14ac:dyDescent="0.25">
      <c r="A4" s="184" t="str">
        <f t="shared" si="0"/>
        <v>Ashford</v>
      </c>
      <c r="B4" t="s">
        <v>869</v>
      </c>
      <c r="C4" t="s">
        <v>389</v>
      </c>
      <c r="D4" t="s">
        <v>744</v>
      </c>
      <c r="E4" t="s">
        <v>391</v>
      </c>
      <c r="F4" t="s">
        <v>870</v>
      </c>
      <c r="G4" t="s">
        <v>871</v>
      </c>
      <c r="H4" t="s">
        <v>872</v>
      </c>
      <c r="I4" t="s">
        <v>873</v>
      </c>
      <c r="J4" t="s">
        <v>547</v>
      </c>
      <c r="K4">
        <v>0</v>
      </c>
      <c r="L4" s="185">
        <v>126500</v>
      </c>
      <c r="M4">
        <v>43750</v>
      </c>
      <c r="N4">
        <v>50000</v>
      </c>
      <c r="O4">
        <v>56250</v>
      </c>
      <c r="P4">
        <v>62500</v>
      </c>
      <c r="Q4">
        <v>67500</v>
      </c>
      <c r="R4">
        <v>72500</v>
      </c>
      <c r="S4">
        <v>77500</v>
      </c>
      <c r="T4">
        <v>82500</v>
      </c>
      <c r="U4">
        <v>26250</v>
      </c>
      <c r="V4">
        <v>30000</v>
      </c>
      <c r="W4">
        <v>33750</v>
      </c>
      <c r="X4">
        <v>37500</v>
      </c>
      <c r="Y4">
        <v>40500</v>
      </c>
      <c r="Z4">
        <v>44360</v>
      </c>
      <c r="AA4">
        <v>50040</v>
      </c>
      <c r="AB4">
        <v>55720</v>
      </c>
      <c r="AC4">
        <v>70000</v>
      </c>
      <c r="AD4">
        <v>80000</v>
      </c>
      <c r="AE4">
        <v>90000</v>
      </c>
      <c r="AF4">
        <v>100000</v>
      </c>
      <c r="AG4">
        <v>108000</v>
      </c>
      <c r="AH4">
        <v>116000</v>
      </c>
      <c r="AI4">
        <v>124000</v>
      </c>
      <c r="AJ4">
        <v>132000</v>
      </c>
    </row>
    <row r="5" spans="1:36" x14ac:dyDescent="0.25">
      <c r="A5" s="184" t="str">
        <f t="shared" si="0"/>
        <v>Avon</v>
      </c>
      <c r="B5" t="s">
        <v>758</v>
      </c>
      <c r="C5" t="s">
        <v>389</v>
      </c>
      <c r="D5" t="s">
        <v>744</v>
      </c>
      <c r="E5" t="s">
        <v>391</v>
      </c>
      <c r="F5" t="s">
        <v>414</v>
      </c>
      <c r="G5" t="s">
        <v>755</v>
      </c>
      <c r="H5" t="s">
        <v>756</v>
      </c>
      <c r="I5" t="s">
        <v>757</v>
      </c>
      <c r="J5" t="s">
        <v>415</v>
      </c>
      <c r="K5">
        <v>1</v>
      </c>
      <c r="L5" s="185">
        <v>129200</v>
      </c>
      <c r="M5">
        <v>45250</v>
      </c>
      <c r="N5">
        <v>51700</v>
      </c>
      <c r="O5">
        <v>58150</v>
      </c>
      <c r="P5">
        <v>64600</v>
      </c>
      <c r="Q5">
        <v>69800</v>
      </c>
      <c r="R5">
        <v>74950</v>
      </c>
      <c r="S5">
        <v>80150</v>
      </c>
      <c r="T5">
        <v>85300</v>
      </c>
      <c r="U5">
        <v>27150</v>
      </c>
      <c r="V5">
        <v>31000</v>
      </c>
      <c r="W5">
        <v>34900</v>
      </c>
      <c r="X5">
        <v>38750</v>
      </c>
      <c r="Y5">
        <v>41850</v>
      </c>
      <c r="Z5">
        <v>44950</v>
      </c>
      <c r="AA5">
        <v>50040</v>
      </c>
      <c r="AB5">
        <v>55720</v>
      </c>
      <c r="AC5">
        <v>72350</v>
      </c>
      <c r="AD5">
        <v>82700</v>
      </c>
      <c r="AE5">
        <v>93050</v>
      </c>
      <c r="AF5">
        <v>103350</v>
      </c>
      <c r="AG5">
        <v>111650</v>
      </c>
      <c r="AH5">
        <v>119900</v>
      </c>
      <c r="AI5">
        <v>128200</v>
      </c>
      <c r="AJ5">
        <v>136450</v>
      </c>
    </row>
    <row r="6" spans="1:36" x14ac:dyDescent="0.25">
      <c r="A6" s="184" t="str">
        <f t="shared" si="0"/>
        <v>Barkhamsted</v>
      </c>
      <c r="B6" t="s">
        <v>891</v>
      </c>
      <c r="C6" t="s">
        <v>389</v>
      </c>
      <c r="D6" t="s">
        <v>744</v>
      </c>
      <c r="E6" t="s">
        <v>391</v>
      </c>
      <c r="F6" t="s">
        <v>892</v>
      </c>
      <c r="G6" t="s">
        <v>893</v>
      </c>
      <c r="H6" t="s">
        <v>894</v>
      </c>
      <c r="I6" t="s">
        <v>895</v>
      </c>
      <c r="J6" t="s">
        <v>444</v>
      </c>
      <c r="K6">
        <v>0</v>
      </c>
      <c r="L6" s="185">
        <v>122800</v>
      </c>
      <c r="M6">
        <v>43600</v>
      </c>
      <c r="N6">
        <v>49800</v>
      </c>
      <c r="O6">
        <v>56050</v>
      </c>
      <c r="P6">
        <v>62250</v>
      </c>
      <c r="Q6">
        <v>67250</v>
      </c>
      <c r="R6">
        <v>72250</v>
      </c>
      <c r="S6">
        <v>77200</v>
      </c>
      <c r="T6">
        <v>82200</v>
      </c>
      <c r="U6">
        <v>26150</v>
      </c>
      <c r="V6">
        <v>29900</v>
      </c>
      <c r="W6">
        <v>33650</v>
      </c>
      <c r="X6">
        <v>37350</v>
      </c>
      <c r="Y6">
        <v>40350</v>
      </c>
      <c r="Z6">
        <v>44360</v>
      </c>
      <c r="AA6">
        <v>50040</v>
      </c>
      <c r="AB6">
        <v>55720</v>
      </c>
      <c r="AC6">
        <v>69750</v>
      </c>
      <c r="AD6">
        <v>79700</v>
      </c>
      <c r="AE6">
        <v>89650</v>
      </c>
      <c r="AF6">
        <v>99600</v>
      </c>
      <c r="AG6">
        <v>107600</v>
      </c>
      <c r="AH6">
        <v>115550</v>
      </c>
      <c r="AI6">
        <v>123550</v>
      </c>
      <c r="AJ6">
        <v>131500</v>
      </c>
    </row>
    <row r="7" spans="1:36" x14ac:dyDescent="0.25">
      <c r="A7" s="184" t="str">
        <f t="shared" si="0"/>
        <v>Beacon Falls</v>
      </c>
      <c r="B7" t="s">
        <v>851</v>
      </c>
      <c r="C7" t="s">
        <v>389</v>
      </c>
      <c r="D7" t="s">
        <v>744</v>
      </c>
      <c r="E7" t="s">
        <v>391</v>
      </c>
      <c r="F7" t="s">
        <v>847</v>
      </c>
      <c r="G7" t="s">
        <v>848</v>
      </c>
      <c r="H7" t="s">
        <v>849</v>
      </c>
      <c r="I7" t="s">
        <v>850</v>
      </c>
      <c r="J7" t="s">
        <v>486</v>
      </c>
      <c r="K7">
        <v>1</v>
      </c>
      <c r="L7" s="185">
        <v>114000</v>
      </c>
      <c r="M7">
        <v>43600</v>
      </c>
      <c r="N7">
        <v>49800</v>
      </c>
      <c r="O7">
        <v>56050</v>
      </c>
      <c r="P7">
        <v>62250</v>
      </c>
      <c r="Q7">
        <v>67250</v>
      </c>
      <c r="R7">
        <v>72250</v>
      </c>
      <c r="S7">
        <v>77200</v>
      </c>
      <c r="T7">
        <v>82200</v>
      </c>
      <c r="U7">
        <v>26150</v>
      </c>
      <c r="V7">
        <v>29900</v>
      </c>
      <c r="W7">
        <v>33650</v>
      </c>
      <c r="X7">
        <v>37350</v>
      </c>
      <c r="Y7">
        <v>40350</v>
      </c>
      <c r="Z7">
        <v>44360</v>
      </c>
      <c r="AA7">
        <v>50040</v>
      </c>
      <c r="AB7">
        <v>55720</v>
      </c>
      <c r="AC7">
        <v>69750</v>
      </c>
      <c r="AD7">
        <v>79700</v>
      </c>
      <c r="AE7">
        <v>89650</v>
      </c>
      <c r="AF7">
        <v>99600</v>
      </c>
      <c r="AG7">
        <v>107600</v>
      </c>
      <c r="AH7">
        <v>115550</v>
      </c>
      <c r="AI7">
        <v>123550</v>
      </c>
      <c r="AJ7">
        <v>131500</v>
      </c>
    </row>
    <row r="8" spans="1:36" x14ac:dyDescent="0.25">
      <c r="A8" s="184" t="str">
        <f t="shared" si="0"/>
        <v>Berlin</v>
      </c>
      <c r="B8" t="s">
        <v>759</v>
      </c>
      <c r="C8" t="s">
        <v>389</v>
      </c>
      <c r="D8" t="s">
        <v>744</v>
      </c>
      <c r="E8" t="s">
        <v>391</v>
      </c>
      <c r="F8" t="s">
        <v>414</v>
      </c>
      <c r="G8" t="s">
        <v>755</v>
      </c>
      <c r="H8" t="s">
        <v>756</v>
      </c>
      <c r="I8" t="s">
        <v>757</v>
      </c>
      <c r="J8" t="s">
        <v>416</v>
      </c>
      <c r="K8">
        <v>1</v>
      </c>
      <c r="L8" s="185">
        <v>129200</v>
      </c>
      <c r="M8">
        <v>45250</v>
      </c>
      <c r="N8">
        <v>51700</v>
      </c>
      <c r="O8">
        <v>58150</v>
      </c>
      <c r="P8">
        <v>64600</v>
      </c>
      <c r="Q8">
        <v>69800</v>
      </c>
      <c r="R8">
        <v>74950</v>
      </c>
      <c r="S8">
        <v>80150</v>
      </c>
      <c r="T8">
        <v>85300</v>
      </c>
      <c r="U8">
        <v>27150</v>
      </c>
      <c r="V8">
        <v>31000</v>
      </c>
      <c r="W8">
        <v>34900</v>
      </c>
      <c r="X8">
        <v>38750</v>
      </c>
      <c r="Y8">
        <v>41850</v>
      </c>
      <c r="Z8">
        <v>44950</v>
      </c>
      <c r="AA8">
        <v>50040</v>
      </c>
      <c r="AB8">
        <v>55720</v>
      </c>
      <c r="AC8">
        <v>72350</v>
      </c>
      <c r="AD8">
        <v>82700</v>
      </c>
      <c r="AE8">
        <v>93050</v>
      </c>
      <c r="AF8">
        <v>103350</v>
      </c>
      <c r="AG8">
        <v>111650</v>
      </c>
      <c r="AH8">
        <v>119900</v>
      </c>
      <c r="AI8">
        <v>128200</v>
      </c>
      <c r="AJ8">
        <v>136450</v>
      </c>
    </row>
    <row r="9" spans="1:36" x14ac:dyDescent="0.25">
      <c r="A9" s="184" t="str">
        <f t="shared" si="0"/>
        <v>Bethany</v>
      </c>
      <c r="B9" t="s">
        <v>916</v>
      </c>
      <c r="C9" t="s">
        <v>389</v>
      </c>
      <c r="D9" t="s">
        <v>744</v>
      </c>
      <c r="E9" t="s">
        <v>391</v>
      </c>
      <c r="F9" t="s">
        <v>917</v>
      </c>
      <c r="G9" t="s">
        <v>918</v>
      </c>
      <c r="H9" t="s">
        <v>919</v>
      </c>
      <c r="I9" t="s">
        <v>920</v>
      </c>
      <c r="J9" t="s">
        <v>487</v>
      </c>
      <c r="K9">
        <v>1</v>
      </c>
      <c r="L9" s="185">
        <v>123200</v>
      </c>
      <c r="M9">
        <v>43600</v>
      </c>
      <c r="N9">
        <v>49800</v>
      </c>
      <c r="O9">
        <v>56050</v>
      </c>
      <c r="P9">
        <v>62250</v>
      </c>
      <c r="Q9">
        <v>67250</v>
      </c>
      <c r="R9">
        <v>72250</v>
      </c>
      <c r="S9">
        <v>77200</v>
      </c>
      <c r="T9">
        <v>82200</v>
      </c>
      <c r="U9">
        <v>26150</v>
      </c>
      <c r="V9">
        <v>29900</v>
      </c>
      <c r="W9">
        <v>33650</v>
      </c>
      <c r="X9">
        <v>37350</v>
      </c>
      <c r="Y9">
        <v>40350</v>
      </c>
      <c r="Z9">
        <v>44360</v>
      </c>
      <c r="AA9">
        <v>50040</v>
      </c>
      <c r="AB9">
        <v>55720</v>
      </c>
      <c r="AC9">
        <v>69750</v>
      </c>
      <c r="AD9">
        <v>79700</v>
      </c>
      <c r="AE9">
        <v>89650</v>
      </c>
      <c r="AF9">
        <v>99600</v>
      </c>
      <c r="AG9">
        <v>107600</v>
      </c>
      <c r="AH9">
        <v>115550</v>
      </c>
      <c r="AI9">
        <v>123550</v>
      </c>
      <c r="AJ9">
        <v>131500</v>
      </c>
    </row>
    <row r="10" spans="1:36" x14ac:dyDescent="0.25">
      <c r="A10" s="184" t="str">
        <f t="shared" si="0"/>
        <v>Bethel</v>
      </c>
      <c r="B10" t="s">
        <v>961</v>
      </c>
      <c r="C10" t="s">
        <v>389</v>
      </c>
      <c r="D10" t="s">
        <v>744</v>
      </c>
      <c r="E10" t="s">
        <v>391</v>
      </c>
      <c r="F10" t="s">
        <v>962</v>
      </c>
      <c r="G10" t="s">
        <v>963</v>
      </c>
      <c r="H10" t="s">
        <v>964</v>
      </c>
      <c r="I10" t="s">
        <v>965</v>
      </c>
      <c r="J10" t="s">
        <v>390</v>
      </c>
      <c r="K10">
        <v>1</v>
      </c>
      <c r="L10" s="185">
        <v>156800</v>
      </c>
      <c r="M10">
        <v>54900</v>
      </c>
      <c r="N10">
        <v>62750</v>
      </c>
      <c r="O10">
        <v>70600</v>
      </c>
      <c r="P10">
        <v>78400</v>
      </c>
      <c r="Q10">
        <v>84700</v>
      </c>
      <c r="R10">
        <v>90950</v>
      </c>
      <c r="S10">
        <v>97250</v>
      </c>
      <c r="T10">
        <v>103500</v>
      </c>
      <c r="U10">
        <v>32950</v>
      </c>
      <c r="V10">
        <v>37650</v>
      </c>
      <c r="W10">
        <v>42350</v>
      </c>
      <c r="X10">
        <v>47050</v>
      </c>
      <c r="Y10">
        <v>50850</v>
      </c>
      <c r="Z10">
        <v>54600</v>
      </c>
      <c r="AA10">
        <v>58350</v>
      </c>
      <c r="AB10">
        <v>62150</v>
      </c>
      <c r="AC10">
        <v>82000</v>
      </c>
      <c r="AD10">
        <v>93700</v>
      </c>
      <c r="AE10">
        <v>105400</v>
      </c>
      <c r="AF10">
        <v>117100</v>
      </c>
      <c r="AG10">
        <v>126500</v>
      </c>
      <c r="AH10">
        <v>135850</v>
      </c>
      <c r="AI10">
        <v>145250</v>
      </c>
      <c r="AJ10">
        <v>154600</v>
      </c>
    </row>
    <row r="11" spans="1:36" x14ac:dyDescent="0.25">
      <c r="A11" s="184" t="str">
        <f t="shared" si="0"/>
        <v>Bethlehem</v>
      </c>
      <c r="B11" t="s">
        <v>852</v>
      </c>
      <c r="C11" t="s">
        <v>389</v>
      </c>
      <c r="D11" t="s">
        <v>744</v>
      </c>
      <c r="E11" t="s">
        <v>391</v>
      </c>
      <c r="F11" t="s">
        <v>847</v>
      </c>
      <c r="G11" t="s">
        <v>848</v>
      </c>
      <c r="H11" t="s">
        <v>849</v>
      </c>
      <c r="I11" t="s">
        <v>850</v>
      </c>
      <c r="J11" t="s">
        <v>445</v>
      </c>
      <c r="K11">
        <v>1</v>
      </c>
      <c r="L11" s="185">
        <v>114000</v>
      </c>
      <c r="M11">
        <v>43600</v>
      </c>
      <c r="N11">
        <v>49800</v>
      </c>
      <c r="O11">
        <v>56050</v>
      </c>
      <c r="P11">
        <v>62250</v>
      </c>
      <c r="Q11">
        <v>67250</v>
      </c>
      <c r="R11">
        <v>72250</v>
      </c>
      <c r="S11">
        <v>77200</v>
      </c>
      <c r="T11">
        <v>82200</v>
      </c>
      <c r="U11">
        <v>26150</v>
      </c>
      <c r="V11">
        <v>29900</v>
      </c>
      <c r="W11">
        <v>33650</v>
      </c>
      <c r="X11">
        <v>37350</v>
      </c>
      <c r="Y11">
        <v>40350</v>
      </c>
      <c r="Z11">
        <v>44360</v>
      </c>
      <c r="AA11">
        <v>50040</v>
      </c>
      <c r="AB11">
        <v>55720</v>
      </c>
      <c r="AC11">
        <v>69750</v>
      </c>
      <c r="AD11">
        <v>79700</v>
      </c>
      <c r="AE11">
        <v>89650</v>
      </c>
      <c r="AF11">
        <v>99600</v>
      </c>
      <c r="AG11">
        <v>107600</v>
      </c>
      <c r="AH11">
        <v>115550</v>
      </c>
      <c r="AI11">
        <v>123550</v>
      </c>
      <c r="AJ11">
        <v>131500</v>
      </c>
    </row>
    <row r="12" spans="1:36" x14ac:dyDescent="0.25">
      <c r="A12" s="184" t="str">
        <f t="shared" si="0"/>
        <v>Bloomfield</v>
      </c>
      <c r="B12" t="s">
        <v>760</v>
      </c>
      <c r="C12" t="s">
        <v>389</v>
      </c>
      <c r="D12" t="s">
        <v>744</v>
      </c>
      <c r="E12" t="s">
        <v>391</v>
      </c>
      <c r="F12" t="s">
        <v>414</v>
      </c>
      <c r="G12" t="s">
        <v>755</v>
      </c>
      <c r="H12" t="s">
        <v>756</v>
      </c>
      <c r="I12" t="s">
        <v>757</v>
      </c>
      <c r="J12" t="s">
        <v>417</v>
      </c>
      <c r="K12">
        <v>1</v>
      </c>
      <c r="L12" s="185">
        <v>129200</v>
      </c>
      <c r="M12">
        <v>45250</v>
      </c>
      <c r="N12">
        <v>51700</v>
      </c>
      <c r="O12">
        <v>58150</v>
      </c>
      <c r="P12">
        <v>64600</v>
      </c>
      <c r="Q12">
        <v>69800</v>
      </c>
      <c r="R12">
        <v>74950</v>
      </c>
      <c r="S12">
        <v>80150</v>
      </c>
      <c r="T12">
        <v>85300</v>
      </c>
      <c r="U12">
        <v>27150</v>
      </c>
      <c r="V12">
        <v>31000</v>
      </c>
      <c r="W12">
        <v>34900</v>
      </c>
      <c r="X12">
        <v>38750</v>
      </c>
      <c r="Y12">
        <v>41850</v>
      </c>
      <c r="Z12">
        <v>44950</v>
      </c>
      <c r="AA12">
        <v>50040</v>
      </c>
      <c r="AB12">
        <v>55720</v>
      </c>
      <c r="AC12">
        <v>72350</v>
      </c>
      <c r="AD12">
        <v>82700</v>
      </c>
      <c r="AE12">
        <v>93050</v>
      </c>
      <c r="AF12">
        <v>103350</v>
      </c>
      <c r="AG12">
        <v>111650</v>
      </c>
      <c r="AH12">
        <v>119900</v>
      </c>
      <c r="AI12">
        <v>128200</v>
      </c>
      <c r="AJ12">
        <v>136450</v>
      </c>
    </row>
    <row r="13" spans="1:36" x14ac:dyDescent="0.25">
      <c r="A13" s="184" t="str">
        <f t="shared" si="0"/>
        <v>Bolton</v>
      </c>
      <c r="B13" t="s">
        <v>761</v>
      </c>
      <c r="C13" t="s">
        <v>389</v>
      </c>
      <c r="D13" t="s">
        <v>744</v>
      </c>
      <c r="E13" t="s">
        <v>391</v>
      </c>
      <c r="F13" t="s">
        <v>414</v>
      </c>
      <c r="G13" t="s">
        <v>755</v>
      </c>
      <c r="H13" t="s">
        <v>756</v>
      </c>
      <c r="I13" t="s">
        <v>757</v>
      </c>
      <c r="J13" t="s">
        <v>535</v>
      </c>
      <c r="K13">
        <v>1</v>
      </c>
      <c r="L13" s="185">
        <v>129200</v>
      </c>
      <c r="M13">
        <v>45250</v>
      </c>
      <c r="N13">
        <v>51700</v>
      </c>
      <c r="O13">
        <v>58150</v>
      </c>
      <c r="P13">
        <v>64600</v>
      </c>
      <c r="Q13">
        <v>69800</v>
      </c>
      <c r="R13">
        <v>74950</v>
      </c>
      <c r="S13">
        <v>80150</v>
      </c>
      <c r="T13">
        <v>85300</v>
      </c>
      <c r="U13">
        <v>27150</v>
      </c>
      <c r="V13">
        <v>31000</v>
      </c>
      <c r="W13">
        <v>34900</v>
      </c>
      <c r="X13">
        <v>38750</v>
      </c>
      <c r="Y13">
        <v>41850</v>
      </c>
      <c r="Z13">
        <v>44950</v>
      </c>
      <c r="AA13">
        <v>50040</v>
      </c>
      <c r="AB13">
        <v>55720</v>
      </c>
      <c r="AC13">
        <v>72350</v>
      </c>
      <c r="AD13">
        <v>82700</v>
      </c>
      <c r="AE13">
        <v>93050</v>
      </c>
      <c r="AF13">
        <v>103350</v>
      </c>
      <c r="AG13">
        <v>111650</v>
      </c>
      <c r="AH13">
        <v>119900</v>
      </c>
      <c r="AI13">
        <v>128200</v>
      </c>
      <c r="AJ13">
        <v>136450</v>
      </c>
    </row>
    <row r="14" spans="1:36" x14ac:dyDescent="0.25">
      <c r="A14" s="184" t="str">
        <f t="shared" si="0"/>
        <v>Bozrah</v>
      </c>
      <c r="B14" t="s">
        <v>935</v>
      </c>
      <c r="C14" t="s">
        <v>389</v>
      </c>
      <c r="D14" t="s">
        <v>744</v>
      </c>
      <c r="E14" t="s">
        <v>391</v>
      </c>
      <c r="F14" t="s">
        <v>512</v>
      </c>
      <c r="G14" t="s">
        <v>936</v>
      </c>
      <c r="H14" t="s">
        <v>937</v>
      </c>
      <c r="I14" t="s">
        <v>938</v>
      </c>
      <c r="J14" t="s">
        <v>513</v>
      </c>
      <c r="K14">
        <v>1</v>
      </c>
      <c r="L14" s="185">
        <v>111900</v>
      </c>
      <c r="M14">
        <v>43600</v>
      </c>
      <c r="N14">
        <v>49800</v>
      </c>
      <c r="O14">
        <v>56050</v>
      </c>
      <c r="P14">
        <v>62250</v>
      </c>
      <c r="Q14">
        <v>67250</v>
      </c>
      <c r="R14">
        <v>72250</v>
      </c>
      <c r="S14">
        <v>77200</v>
      </c>
      <c r="T14">
        <v>82200</v>
      </c>
      <c r="U14">
        <v>26150</v>
      </c>
      <c r="V14">
        <v>29900</v>
      </c>
      <c r="W14">
        <v>33650</v>
      </c>
      <c r="X14">
        <v>37350</v>
      </c>
      <c r="Y14">
        <v>40350</v>
      </c>
      <c r="Z14">
        <v>44360</v>
      </c>
      <c r="AA14">
        <v>50040</v>
      </c>
      <c r="AB14">
        <v>55720</v>
      </c>
      <c r="AC14">
        <v>69750</v>
      </c>
      <c r="AD14">
        <v>79700</v>
      </c>
      <c r="AE14">
        <v>89650</v>
      </c>
      <c r="AF14">
        <v>99600</v>
      </c>
      <c r="AG14">
        <v>107600</v>
      </c>
      <c r="AH14">
        <v>115550</v>
      </c>
      <c r="AI14">
        <v>123550</v>
      </c>
      <c r="AJ14">
        <v>131500</v>
      </c>
    </row>
    <row r="15" spans="1:36" x14ac:dyDescent="0.25">
      <c r="A15" s="184" t="str">
        <f t="shared" si="0"/>
        <v>Branford</v>
      </c>
      <c r="B15" t="s">
        <v>921</v>
      </c>
      <c r="C15" t="s">
        <v>389</v>
      </c>
      <c r="D15" t="s">
        <v>744</v>
      </c>
      <c r="E15" t="s">
        <v>391</v>
      </c>
      <c r="F15" t="s">
        <v>917</v>
      </c>
      <c r="G15" t="s">
        <v>918</v>
      </c>
      <c r="H15" t="s">
        <v>919</v>
      </c>
      <c r="I15" t="s">
        <v>920</v>
      </c>
      <c r="J15" t="s">
        <v>488</v>
      </c>
      <c r="K15">
        <v>1</v>
      </c>
      <c r="L15" s="185">
        <v>123200</v>
      </c>
      <c r="M15">
        <v>43600</v>
      </c>
      <c r="N15">
        <v>49800</v>
      </c>
      <c r="O15">
        <v>56050</v>
      </c>
      <c r="P15">
        <v>62250</v>
      </c>
      <c r="Q15">
        <v>67250</v>
      </c>
      <c r="R15">
        <v>72250</v>
      </c>
      <c r="S15">
        <v>77200</v>
      </c>
      <c r="T15">
        <v>82200</v>
      </c>
      <c r="U15">
        <v>26150</v>
      </c>
      <c r="V15">
        <v>29900</v>
      </c>
      <c r="W15">
        <v>33650</v>
      </c>
      <c r="X15">
        <v>37350</v>
      </c>
      <c r="Y15">
        <v>40350</v>
      </c>
      <c r="Z15">
        <v>44360</v>
      </c>
      <c r="AA15">
        <v>50040</v>
      </c>
      <c r="AB15">
        <v>55720</v>
      </c>
      <c r="AC15">
        <v>69750</v>
      </c>
      <c r="AD15">
        <v>79700</v>
      </c>
      <c r="AE15">
        <v>89650</v>
      </c>
      <c r="AF15">
        <v>99600</v>
      </c>
      <c r="AG15">
        <v>107600</v>
      </c>
      <c r="AH15">
        <v>115550</v>
      </c>
      <c r="AI15">
        <v>123550</v>
      </c>
      <c r="AJ15">
        <v>131500</v>
      </c>
    </row>
    <row r="16" spans="1:36" x14ac:dyDescent="0.25">
      <c r="A16" s="184" t="str">
        <f t="shared" si="0"/>
        <v>Bridgeport</v>
      </c>
      <c r="B16" t="s">
        <v>795</v>
      </c>
      <c r="C16" t="s">
        <v>389</v>
      </c>
      <c r="D16" t="s">
        <v>744</v>
      </c>
      <c r="E16" t="s">
        <v>391</v>
      </c>
      <c r="F16" t="s">
        <v>796</v>
      </c>
      <c r="G16" t="s">
        <v>797</v>
      </c>
      <c r="H16" t="s">
        <v>798</v>
      </c>
      <c r="I16" t="s">
        <v>799</v>
      </c>
      <c r="J16" t="s">
        <v>392</v>
      </c>
      <c r="K16">
        <v>1</v>
      </c>
      <c r="L16" s="185">
        <v>156800</v>
      </c>
      <c r="M16">
        <v>49200</v>
      </c>
      <c r="N16">
        <v>56250</v>
      </c>
      <c r="O16">
        <v>63300</v>
      </c>
      <c r="P16">
        <v>70300</v>
      </c>
      <c r="Q16">
        <v>75950</v>
      </c>
      <c r="R16">
        <v>81550</v>
      </c>
      <c r="S16">
        <v>87200</v>
      </c>
      <c r="T16">
        <v>92800</v>
      </c>
      <c r="U16">
        <v>29550</v>
      </c>
      <c r="V16">
        <v>33800</v>
      </c>
      <c r="W16">
        <v>38000</v>
      </c>
      <c r="X16">
        <v>42200</v>
      </c>
      <c r="Y16">
        <v>45600</v>
      </c>
      <c r="Z16">
        <v>49000</v>
      </c>
      <c r="AA16">
        <v>52350</v>
      </c>
      <c r="AB16">
        <v>55750</v>
      </c>
      <c r="AC16">
        <v>78750</v>
      </c>
      <c r="AD16">
        <v>90000</v>
      </c>
      <c r="AE16">
        <v>101250</v>
      </c>
      <c r="AF16">
        <v>112500</v>
      </c>
      <c r="AG16">
        <v>121500</v>
      </c>
      <c r="AH16">
        <v>130500</v>
      </c>
      <c r="AI16">
        <v>139500</v>
      </c>
      <c r="AJ16">
        <v>148500</v>
      </c>
    </row>
    <row r="17" spans="1:36" x14ac:dyDescent="0.25">
      <c r="A17" s="184" t="str">
        <f t="shared" si="0"/>
        <v>Bridgewater</v>
      </c>
      <c r="B17" t="s">
        <v>966</v>
      </c>
      <c r="C17" t="s">
        <v>389</v>
      </c>
      <c r="D17" t="s">
        <v>744</v>
      </c>
      <c r="E17" t="s">
        <v>391</v>
      </c>
      <c r="F17" t="s">
        <v>967</v>
      </c>
      <c r="G17" t="s">
        <v>968</v>
      </c>
      <c r="H17" t="s">
        <v>964</v>
      </c>
      <c r="I17" t="s">
        <v>965</v>
      </c>
      <c r="J17" t="s">
        <v>446</v>
      </c>
      <c r="K17">
        <v>1</v>
      </c>
      <c r="L17" s="185">
        <v>156800</v>
      </c>
      <c r="M17">
        <v>48000</v>
      </c>
      <c r="N17">
        <v>54850</v>
      </c>
      <c r="O17">
        <v>61700</v>
      </c>
      <c r="P17">
        <v>68550</v>
      </c>
      <c r="Q17">
        <v>74050</v>
      </c>
      <c r="R17">
        <v>79550</v>
      </c>
      <c r="S17">
        <v>85050</v>
      </c>
      <c r="T17">
        <v>90500</v>
      </c>
      <c r="U17">
        <v>28850</v>
      </c>
      <c r="V17">
        <v>32950</v>
      </c>
      <c r="W17">
        <v>37050</v>
      </c>
      <c r="X17">
        <v>41150</v>
      </c>
      <c r="Y17">
        <v>44450</v>
      </c>
      <c r="Z17">
        <v>47750</v>
      </c>
      <c r="AA17">
        <v>51050</v>
      </c>
      <c r="AB17">
        <v>55720</v>
      </c>
      <c r="AC17">
        <v>76800</v>
      </c>
      <c r="AD17">
        <v>87750</v>
      </c>
      <c r="AE17">
        <v>98750</v>
      </c>
      <c r="AF17">
        <v>109700</v>
      </c>
      <c r="AG17">
        <v>118500</v>
      </c>
      <c r="AH17">
        <v>127300</v>
      </c>
      <c r="AI17">
        <v>136050</v>
      </c>
      <c r="AJ17">
        <v>144850</v>
      </c>
    </row>
    <row r="18" spans="1:36" x14ac:dyDescent="0.25">
      <c r="A18" s="184" t="str">
        <f t="shared" si="0"/>
        <v>Bristol</v>
      </c>
      <c r="B18" t="s">
        <v>853</v>
      </c>
      <c r="C18" t="s">
        <v>389</v>
      </c>
      <c r="D18" t="s">
        <v>744</v>
      </c>
      <c r="E18" t="s">
        <v>391</v>
      </c>
      <c r="F18" t="s">
        <v>847</v>
      </c>
      <c r="G18" t="s">
        <v>848</v>
      </c>
      <c r="H18" t="s">
        <v>849</v>
      </c>
      <c r="I18" t="s">
        <v>850</v>
      </c>
      <c r="J18" t="s">
        <v>418</v>
      </c>
      <c r="K18">
        <v>1</v>
      </c>
      <c r="L18" s="185">
        <v>114000</v>
      </c>
      <c r="M18">
        <v>43600</v>
      </c>
      <c r="N18">
        <v>49800</v>
      </c>
      <c r="O18">
        <v>56050</v>
      </c>
      <c r="P18">
        <v>62250</v>
      </c>
      <c r="Q18">
        <v>67250</v>
      </c>
      <c r="R18">
        <v>72250</v>
      </c>
      <c r="S18">
        <v>77200</v>
      </c>
      <c r="T18">
        <v>82200</v>
      </c>
      <c r="U18">
        <v>26150</v>
      </c>
      <c r="V18">
        <v>29900</v>
      </c>
      <c r="W18">
        <v>33650</v>
      </c>
      <c r="X18">
        <v>37350</v>
      </c>
      <c r="Y18">
        <v>40350</v>
      </c>
      <c r="Z18">
        <v>44360</v>
      </c>
      <c r="AA18">
        <v>50040</v>
      </c>
      <c r="AB18">
        <v>55720</v>
      </c>
      <c r="AC18">
        <v>69750</v>
      </c>
      <c r="AD18">
        <v>79700</v>
      </c>
      <c r="AE18">
        <v>89650</v>
      </c>
      <c r="AF18">
        <v>99600</v>
      </c>
      <c r="AG18">
        <v>107600</v>
      </c>
      <c r="AH18">
        <v>115550</v>
      </c>
      <c r="AI18">
        <v>123550</v>
      </c>
      <c r="AJ18">
        <v>131500</v>
      </c>
    </row>
    <row r="19" spans="1:36" x14ac:dyDescent="0.25">
      <c r="A19" s="184" t="str">
        <f t="shared" si="0"/>
        <v>Brookfield</v>
      </c>
      <c r="B19" t="s">
        <v>969</v>
      </c>
      <c r="C19" t="s">
        <v>389</v>
      </c>
      <c r="D19" t="s">
        <v>744</v>
      </c>
      <c r="E19" t="s">
        <v>391</v>
      </c>
      <c r="F19" t="s">
        <v>962</v>
      </c>
      <c r="G19" t="s">
        <v>963</v>
      </c>
      <c r="H19" t="s">
        <v>964</v>
      </c>
      <c r="I19" t="s">
        <v>965</v>
      </c>
      <c r="J19" t="s">
        <v>393</v>
      </c>
      <c r="K19">
        <v>1</v>
      </c>
      <c r="L19" s="185">
        <v>156800</v>
      </c>
      <c r="M19">
        <v>54900</v>
      </c>
      <c r="N19">
        <v>62750</v>
      </c>
      <c r="O19">
        <v>70600</v>
      </c>
      <c r="P19">
        <v>78400</v>
      </c>
      <c r="Q19">
        <v>84700</v>
      </c>
      <c r="R19">
        <v>90950</v>
      </c>
      <c r="S19">
        <v>97250</v>
      </c>
      <c r="T19">
        <v>103500</v>
      </c>
      <c r="U19">
        <v>32950</v>
      </c>
      <c r="V19">
        <v>37650</v>
      </c>
      <c r="W19">
        <v>42350</v>
      </c>
      <c r="X19">
        <v>47050</v>
      </c>
      <c r="Y19">
        <v>50850</v>
      </c>
      <c r="Z19">
        <v>54600</v>
      </c>
      <c r="AA19">
        <v>58350</v>
      </c>
      <c r="AB19">
        <v>62150</v>
      </c>
      <c r="AC19">
        <v>82000</v>
      </c>
      <c r="AD19">
        <v>93700</v>
      </c>
      <c r="AE19">
        <v>105400</v>
      </c>
      <c r="AF19">
        <v>117100</v>
      </c>
      <c r="AG19">
        <v>126500</v>
      </c>
      <c r="AH19">
        <v>135850</v>
      </c>
      <c r="AI19">
        <v>145250</v>
      </c>
      <c r="AJ19">
        <v>154600</v>
      </c>
    </row>
    <row r="20" spans="1:36" x14ac:dyDescent="0.25">
      <c r="A20" s="184" t="str">
        <f t="shared" si="0"/>
        <v>Brooklyn</v>
      </c>
      <c r="B20" t="s">
        <v>874</v>
      </c>
      <c r="C20" t="s">
        <v>389</v>
      </c>
      <c r="D20" t="s">
        <v>744</v>
      </c>
      <c r="E20" t="s">
        <v>391</v>
      </c>
      <c r="F20" t="s">
        <v>870</v>
      </c>
      <c r="G20" t="s">
        <v>871</v>
      </c>
      <c r="H20" t="s">
        <v>872</v>
      </c>
      <c r="I20" t="s">
        <v>873</v>
      </c>
      <c r="J20" t="s">
        <v>548</v>
      </c>
      <c r="K20">
        <v>0</v>
      </c>
      <c r="L20" s="185">
        <v>126500</v>
      </c>
      <c r="M20">
        <v>43750</v>
      </c>
      <c r="N20">
        <v>50000</v>
      </c>
      <c r="O20">
        <v>56250</v>
      </c>
      <c r="P20">
        <v>62500</v>
      </c>
      <c r="Q20">
        <v>67500</v>
      </c>
      <c r="R20">
        <v>72500</v>
      </c>
      <c r="S20">
        <v>77500</v>
      </c>
      <c r="T20">
        <v>82500</v>
      </c>
      <c r="U20">
        <v>26250</v>
      </c>
      <c r="V20">
        <v>30000</v>
      </c>
      <c r="W20">
        <v>33750</v>
      </c>
      <c r="X20">
        <v>37500</v>
      </c>
      <c r="Y20">
        <v>40500</v>
      </c>
      <c r="Z20">
        <v>44360</v>
      </c>
      <c r="AA20">
        <v>50040</v>
      </c>
      <c r="AB20">
        <v>55720</v>
      </c>
      <c r="AC20">
        <v>70000</v>
      </c>
      <c r="AD20">
        <v>80000</v>
      </c>
      <c r="AE20">
        <v>90000</v>
      </c>
      <c r="AF20">
        <v>100000</v>
      </c>
      <c r="AG20">
        <v>108000</v>
      </c>
      <c r="AH20">
        <v>116000</v>
      </c>
      <c r="AI20">
        <v>124000</v>
      </c>
      <c r="AJ20">
        <v>132000</v>
      </c>
    </row>
    <row r="21" spans="1:36" x14ac:dyDescent="0.25">
      <c r="A21" s="184" t="str">
        <f t="shared" si="0"/>
        <v>Burlington</v>
      </c>
      <c r="B21" t="s">
        <v>896</v>
      </c>
      <c r="C21" t="s">
        <v>389</v>
      </c>
      <c r="D21" t="s">
        <v>744</v>
      </c>
      <c r="E21" t="s">
        <v>391</v>
      </c>
      <c r="F21" t="s">
        <v>892</v>
      </c>
      <c r="G21" t="s">
        <v>893</v>
      </c>
      <c r="H21" t="s">
        <v>894</v>
      </c>
      <c r="I21" t="s">
        <v>895</v>
      </c>
      <c r="J21" t="s">
        <v>419</v>
      </c>
      <c r="K21">
        <v>0</v>
      </c>
      <c r="L21" s="185">
        <v>122800</v>
      </c>
      <c r="M21">
        <v>43600</v>
      </c>
      <c r="N21">
        <v>49800</v>
      </c>
      <c r="O21">
        <v>56050</v>
      </c>
      <c r="P21">
        <v>62250</v>
      </c>
      <c r="Q21">
        <v>67250</v>
      </c>
      <c r="R21">
        <v>72250</v>
      </c>
      <c r="S21">
        <v>77200</v>
      </c>
      <c r="T21">
        <v>82200</v>
      </c>
      <c r="U21">
        <v>26150</v>
      </c>
      <c r="V21">
        <v>29900</v>
      </c>
      <c r="W21">
        <v>33650</v>
      </c>
      <c r="X21">
        <v>37350</v>
      </c>
      <c r="Y21">
        <v>40350</v>
      </c>
      <c r="Z21">
        <v>44360</v>
      </c>
      <c r="AA21">
        <v>50040</v>
      </c>
      <c r="AB21">
        <v>55720</v>
      </c>
      <c r="AC21">
        <v>69750</v>
      </c>
      <c r="AD21">
        <v>79700</v>
      </c>
      <c r="AE21">
        <v>89650</v>
      </c>
      <c r="AF21">
        <v>99600</v>
      </c>
      <c r="AG21">
        <v>107600</v>
      </c>
      <c r="AH21">
        <v>115550</v>
      </c>
      <c r="AI21">
        <v>123550</v>
      </c>
      <c r="AJ21">
        <v>131500</v>
      </c>
    </row>
    <row r="22" spans="1:36" x14ac:dyDescent="0.25">
      <c r="A22" s="184" t="str">
        <f t="shared" si="0"/>
        <v>Canaan</v>
      </c>
      <c r="B22" t="s">
        <v>897</v>
      </c>
      <c r="C22" t="s">
        <v>389</v>
      </c>
      <c r="D22" t="s">
        <v>744</v>
      </c>
      <c r="E22" t="s">
        <v>391</v>
      </c>
      <c r="F22" t="s">
        <v>892</v>
      </c>
      <c r="G22" t="s">
        <v>893</v>
      </c>
      <c r="H22" t="s">
        <v>894</v>
      </c>
      <c r="I22" t="s">
        <v>895</v>
      </c>
      <c r="J22" t="s">
        <v>447</v>
      </c>
      <c r="K22">
        <v>0</v>
      </c>
      <c r="L22" s="185">
        <v>122800</v>
      </c>
      <c r="M22">
        <v>43600</v>
      </c>
      <c r="N22">
        <v>49800</v>
      </c>
      <c r="O22">
        <v>56050</v>
      </c>
      <c r="P22">
        <v>62250</v>
      </c>
      <c r="Q22">
        <v>67250</v>
      </c>
      <c r="R22">
        <v>72250</v>
      </c>
      <c r="S22">
        <v>77200</v>
      </c>
      <c r="T22">
        <v>82200</v>
      </c>
      <c r="U22">
        <v>26150</v>
      </c>
      <c r="V22">
        <v>29900</v>
      </c>
      <c r="W22">
        <v>33650</v>
      </c>
      <c r="X22">
        <v>37350</v>
      </c>
      <c r="Y22">
        <v>40350</v>
      </c>
      <c r="Z22">
        <v>44360</v>
      </c>
      <c r="AA22">
        <v>50040</v>
      </c>
      <c r="AB22">
        <v>55720</v>
      </c>
      <c r="AC22">
        <v>69750</v>
      </c>
      <c r="AD22">
        <v>79700</v>
      </c>
      <c r="AE22">
        <v>89650</v>
      </c>
      <c r="AF22">
        <v>99600</v>
      </c>
      <c r="AG22">
        <v>107600</v>
      </c>
      <c r="AH22">
        <v>115550</v>
      </c>
      <c r="AI22">
        <v>123550</v>
      </c>
      <c r="AJ22">
        <v>131500</v>
      </c>
    </row>
    <row r="23" spans="1:36" x14ac:dyDescent="0.25">
      <c r="A23" s="184" t="str">
        <f t="shared" si="0"/>
        <v>Canterbury</v>
      </c>
      <c r="B23" t="s">
        <v>875</v>
      </c>
      <c r="C23" t="s">
        <v>389</v>
      </c>
      <c r="D23" t="s">
        <v>744</v>
      </c>
      <c r="E23" t="s">
        <v>391</v>
      </c>
      <c r="F23" t="s">
        <v>870</v>
      </c>
      <c r="G23" t="s">
        <v>871</v>
      </c>
      <c r="H23" t="s">
        <v>872</v>
      </c>
      <c r="I23" t="s">
        <v>873</v>
      </c>
      <c r="J23" t="s">
        <v>549</v>
      </c>
      <c r="K23">
        <v>0</v>
      </c>
      <c r="L23" s="185">
        <v>126500</v>
      </c>
      <c r="M23">
        <v>43750</v>
      </c>
      <c r="N23">
        <v>50000</v>
      </c>
      <c r="O23">
        <v>56250</v>
      </c>
      <c r="P23">
        <v>62500</v>
      </c>
      <c r="Q23">
        <v>67500</v>
      </c>
      <c r="R23">
        <v>72500</v>
      </c>
      <c r="S23">
        <v>77500</v>
      </c>
      <c r="T23">
        <v>82500</v>
      </c>
      <c r="U23">
        <v>26250</v>
      </c>
      <c r="V23">
        <v>30000</v>
      </c>
      <c r="W23">
        <v>33750</v>
      </c>
      <c r="X23">
        <v>37500</v>
      </c>
      <c r="Y23">
        <v>40500</v>
      </c>
      <c r="Z23">
        <v>44360</v>
      </c>
      <c r="AA23">
        <v>50040</v>
      </c>
      <c r="AB23">
        <v>55720</v>
      </c>
      <c r="AC23">
        <v>70000</v>
      </c>
      <c r="AD23">
        <v>80000</v>
      </c>
      <c r="AE23">
        <v>90000</v>
      </c>
      <c r="AF23">
        <v>100000</v>
      </c>
      <c r="AG23">
        <v>108000</v>
      </c>
      <c r="AH23">
        <v>116000</v>
      </c>
      <c r="AI23">
        <v>124000</v>
      </c>
      <c r="AJ23">
        <v>132000</v>
      </c>
    </row>
    <row r="24" spans="1:36" x14ac:dyDescent="0.25">
      <c r="A24" s="184" t="str">
        <f t="shared" si="0"/>
        <v>Canton</v>
      </c>
      <c r="B24" t="s">
        <v>762</v>
      </c>
      <c r="C24" t="s">
        <v>389</v>
      </c>
      <c r="D24" t="s">
        <v>744</v>
      </c>
      <c r="E24" t="s">
        <v>391</v>
      </c>
      <c r="F24" t="s">
        <v>414</v>
      </c>
      <c r="G24" t="s">
        <v>755</v>
      </c>
      <c r="H24" t="s">
        <v>756</v>
      </c>
      <c r="I24" t="s">
        <v>757</v>
      </c>
      <c r="J24" t="s">
        <v>420</v>
      </c>
      <c r="K24">
        <v>1</v>
      </c>
      <c r="L24" s="185">
        <v>129200</v>
      </c>
      <c r="M24">
        <v>45250</v>
      </c>
      <c r="N24">
        <v>51700</v>
      </c>
      <c r="O24">
        <v>58150</v>
      </c>
      <c r="P24">
        <v>64600</v>
      </c>
      <c r="Q24">
        <v>69800</v>
      </c>
      <c r="R24">
        <v>74950</v>
      </c>
      <c r="S24">
        <v>80150</v>
      </c>
      <c r="T24">
        <v>85300</v>
      </c>
      <c r="U24">
        <v>27150</v>
      </c>
      <c r="V24">
        <v>31000</v>
      </c>
      <c r="W24">
        <v>34900</v>
      </c>
      <c r="X24">
        <v>38750</v>
      </c>
      <c r="Y24">
        <v>41850</v>
      </c>
      <c r="Z24">
        <v>44950</v>
      </c>
      <c r="AA24">
        <v>50040</v>
      </c>
      <c r="AB24">
        <v>55720</v>
      </c>
      <c r="AC24">
        <v>72350</v>
      </c>
      <c r="AD24">
        <v>82700</v>
      </c>
      <c r="AE24">
        <v>93050</v>
      </c>
      <c r="AF24">
        <v>103350</v>
      </c>
      <c r="AG24">
        <v>111650</v>
      </c>
      <c r="AH24">
        <v>119900</v>
      </c>
      <c r="AI24">
        <v>128200</v>
      </c>
      <c r="AJ24">
        <v>136450</v>
      </c>
    </row>
    <row r="25" spans="1:36" x14ac:dyDescent="0.25">
      <c r="A25" s="184" t="str">
        <f t="shared" si="0"/>
        <v>Chaplin</v>
      </c>
      <c r="B25" t="s">
        <v>876</v>
      </c>
      <c r="C25" t="s">
        <v>389</v>
      </c>
      <c r="D25" t="s">
        <v>744</v>
      </c>
      <c r="E25" t="s">
        <v>391</v>
      </c>
      <c r="F25" t="s">
        <v>870</v>
      </c>
      <c r="G25" t="s">
        <v>871</v>
      </c>
      <c r="H25" t="s">
        <v>872</v>
      </c>
      <c r="I25" t="s">
        <v>873</v>
      </c>
      <c r="J25" t="s">
        <v>550</v>
      </c>
      <c r="K25">
        <v>0</v>
      </c>
      <c r="L25" s="185">
        <v>126500</v>
      </c>
      <c r="M25">
        <v>43750</v>
      </c>
      <c r="N25">
        <v>50000</v>
      </c>
      <c r="O25">
        <v>56250</v>
      </c>
      <c r="P25">
        <v>62500</v>
      </c>
      <c r="Q25">
        <v>67500</v>
      </c>
      <c r="R25">
        <v>72500</v>
      </c>
      <c r="S25">
        <v>77500</v>
      </c>
      <c r="T25">
        <v>82500</v>
      </c>
      <c r="U25">
        <v>26250</v>
      </c>
      <c r="V25">
        <v>30000</v>
      </c>
      <c r="W25">
        <v>33750</v>
      </c>
      <c r="X25">
        <v>37500</v>
      </c>
      <c r="Y25">
        <v>40500</v>
      </c>
      <c r="Z25">
        <v>44360</v>
      </c>
      <c r="AA25">
        <v>50040</v>
      </c>
      <c r="AB25">
        <v>55720</v>
      </c>
      <c r="AC25">
        <v>70000</v>
      </c>
      <c r="AD25">
        <v>80000</v>
      </c>
      <c r="AE25">
        <v>90000</v>
      </c>
      <c r="AF25">
        <v>100000</v>
      </c>
      <c r="AG25">
        <v>108000</v>
      </c>
      <c r="AH25">
        <v>116000</v>
      </c>
      <c r="AI25">
        <v>124000</v>
      </c>
      <c r="AJ25">
        <v>132000</v>
      </c>
    </row>
    <row r="26" spans="1:36" x14ac:dyDescent="0.25">
      <c r="A26" s="184" t="str">
        <f t="shared" si="0"/>
        <v>Cheshire</v>
      </c>
      <c r="B26" t="s">
        <v>854</v>
      </c>
      <c r="C26" t="s">
        <v>389</v>
      </c>
      <c r="D26" t="s">
        <v>744</v>
      </c>
      <c r="E26" t="s">
        <v>391</v>
      </c>
      <c r="F26" t="s">
        <v>847</v>
      </c>
      <c r="G26" t="s">
        <v>848</v>
      </c>
      <c r="H26" t="s">
        <v>849</v>
      </c>
      <c r="I26" t="s">
        <v>850</v>
      </c>
      <c r="J26" t="s">
        <v>489</v>
      </c>
      <c r="K26">
        <v>1</v>
      </c>
      <c r="L26" s="185">
        <v>114000</v>
      </c>
      <c r="M26">
        <v>43600</v>
      </c>
      <c r="N26">
        <v>49800</v>
      </c>
      <c r="O26">
        <v>56050</v>
      </c>
      <c r="P26">
        <v>62250</v>
      </c>
      <c r="Q26">
        <v>67250</v>
      </c>
      <c r="R26">
        <v>72250</v>
      </c>
      <c r="S26">
        <v>77200</v>
      </c>
      <c r="T26">
        <v>82200</v>
      </c>
      <c r="U26">
        <v>26150</v>
      </c>
      <c r="V26">
        <v>29900</v>
      </c>
      <c r="W26">
        <v>33650</v>
      </c>
      <c r="X26">
        <v>37350</v>
      </c>
      <c r="Y26">
        <v>40350</v>
      </c>
      <c r="Z26">
        <v>44360</v>
      </c>
      <c r="AA26">
        <v>50040</v>
      </c>
      <c r="AB26">
        <v>55720</v>
      </c>
      <c r="AC26">
        <v>69750</v>
      </c>
      <c r="AD26">
        <v>79700</v>
      </c>
      <c r="AE26">
        <v>89650</v>
      </c>
      <c r="AF26">
        <v>99600</v>
      </c>
      <c r="AG26">
        <v>107600</v>
      </c>
      <c r="AH26">
        <v>115550</v>
      </c>
      <c r="AI26">
        <v>123550</v>
      </c>
      <c r="AJ26">
        <v>131500</v>
      </c>
    </row>
    <row r="27" spans="1:36" x14ac:dyDescent="0.25">
      <c r="A27" s="184" t="str">
        <f t="shared" si="0"/>
        <v>Chester</v>
      </c>
      <c r="B27" t="s">
        <v>815</v>
      </c>
      <c r="C27" t="s">
        <v>389</v>
      </c>
      <c r="D27" t="s">
        <v>744</v>
      </c>
      <c r="E27" t="s">
        <v>391</v>
      </c>
      <c r="F27" t="s">
        <v>414</v>
      </c>
      <c r="G27" t="s">
        <v>755</v>
      </c>
      <c r="H27" t="s">
        <v>816</v>
      </c>
      <c r="I27" t="s">
        <v>817</v>
      </c>
      <c r="J27" t="s">
        <v>470</v>
      </c>
      <c r="K27">
        <v>1</v>
      </c>
      <c r="L27" s="185">
        <v>129200</v>
      </c>
      <c r="M27">
        <v>45250</v>
      </c>
      <c r="N27">
        <v>51700</v>
      </c>
      <c r="O27">
        <v>58150</v>
      </c>
      <c r="P27">
        <v>64600</v>
      </c>
      <c r="Q27">
        <v>69800</v>
      </c>
      <c r="R27">
        <v>74950</v>
      </c>
      <c r="S27">
        <v>80150</v>
      </c>
      <c r="T27">
        <v>85300</v>
      </c>
      <c r="U27">
        <v>27150</v>
      </c>
      <c r="V27">
        <v>31000</v>
      </c>
      <c r="W27">
        <v>34900</v>
      </c>
      <c r="X27">
        <v>38750</v>
      </c>
      <c r="Y27">
        <v>41850</v>
      </c>
      <c r="Z27">
        <v>44950</v>
      </c>
      <c r="AA27">
        <v>50040</v>
      </c>
      <c r="AB27">
        <v>55720</v>
      </c>
      <c r="AC27">
        <v>72350</v>
      </c>
      <c r="AD27">
        <v>82700</v>
      </c>
      <c r="AE27">
        <v>93050</v>
      </c>
      <c r="AF27">
        <v>103350</v>
      </c>
      <c r="AG27">
        <v>111650</v>
      </c>
      <c r="AH27">
        <v>119900</v>
      </c>
      <c r="AI27">
        <v>128200</v>
      </c>
      <c r="AJ27">
        <v>136450</v>
      </c>
    </row>
    <row r="28" spans="1:36" x14ac:dyDescent="0.25">
      <c r="A28" s="184" t="str">
        <f t="shared" si="0"/>
        <v>Clinton</v>
      </c>
      <c r="B28" t="s">
        <v>818</v>
      </c>
      <c r="C28" t="s">
        <v>389</v>
      </c>
      <c r="D28" t="s">
        <v>744</v>
      </c>
      <c r="E28" t="s">
        <v>391</v>
      </c>
      <c r="F28" t="s">
        <v>819</v>
      </c>
      <c r="G28" t="s">
        <v>820</v>
      </c>
      <c r="H28" t="s">
        <v>816</v>
      </c>
      <c r="I28" t="s">
        <v>817</v>
      </c>
      <c r="J28" t="s">
        <v>471</v>
      </c>
      <c r="K28">
        <v>1</v>
      </c>
      <c r="L28" s="185">
        <v>129200</v>
      </c>
      <c r="M28">
        <v>46000</v>
      </c>
      <c r="N28">
        <v>52550</v>
      </c>
      <c r="O28">
        <v>59100</v>
      </c>
      <c r="P28">
        <v>65650</v>
      </c>
      <c r="Q28">
        <v>70950</v>
      </c>
      <c r="R28">
        <v>76200</v>
      </c>
      <c r="S28">
        <v>81450</v>
      </c>
      <c r="T28">
        <v>86700</v>
      </c>
      <c r="U28">
        <v>27600</v>
      </c>
      <c r="V28">
        <v>31550</v>
      </c>
      <c r="W28">
        <v>35500</v>
      </c>
      <c r="X28">
        <v>39400</v>
      </c>
      <c r="Y28">
        <v>42600</v>
      </c>
      <c r="Z28">
        <v>45750</v>
      </c>
      <c r="AA28">
        <v>50040</v>
      </c>
      <c r="AB28">
        <v>55720</v>
      </c>
      <c r="AC28">
        <v>73550</v>
      </c>
      <c r="AD28">
        <v>84050</v>
      </c>
      <c r="AE28">
        <v>94550</v>
      </c>
      <c r="AF28">
        <v>105050</v>
      </c>
      <c r="AG28">
        <v>113500</v>
      </c>
      <c r="AH28">
        <v>121900</v>
      </c>
      <c r="AI28">
        <v>130300</v>
      </c>
      <c r="AJ28">
        <v>138700</v>
      </c>
    </row>
    <row r="29" spans="1:36" x14ac:dyDescent="0.25">
      <c r="A29" s="184" t="str">
        <f t="shared" si="0"/>
        <v>Colchester</v>
      </c>
      <c r="B29" t="s">
        <v>939</v>
      </c>
      <c r="C29" t="s">
        <v>389</v>
      </c>
      <c r="D29" t="s">
        <v>744</v>
      </c>
      <c r="E29" t="s">
        <v>391</v>
      </c>
      <c r="F29" t="s">
        <v>940</v>
      </c>
      <c r="G29" t="s">
        <v>941</v>
      </c>
      <c r="H29" t="s">
        <v>937</v>
      </c>
      <c r="I29" t="s">
        <v>938</v>
      </c>
      <c r="J29" t="s">
        <v>514</v>
      </c>
      <c r="K29">
        <v>1</v>
      </c>
      <c r="L29" s="185">
        <v>111900</v>
      </c>
      <c r="M29">
        <v>46950</v>
      </c>
      <c r="N29">
        <v>53650</v>
      </c>
      <c r="O29">
        <v>60400</v>
      </c>
      <c r="P29">
        <v>67050</v>
      </c>
      <c r="Q29">
        <v>72450</v>
      </c>
      <c r="R29">
        <v>77800</v>
      </c>
      <c r="S29">
        <v>83150</v>
      </c>
      <c r="T29">
        <v>88550</v>
      </c>
      <c r="U29">
        <v>28200</v>
      </c>
      <c r="V29">
        <v>32200</v>
      </c>
      <c r="W29">
        <v>36250</v>
      </c>
      <c r="X29">
        <v>40250</v>
      </c>
      <c r="Y29">
        <v>43500</v>
      </c>
      <c r="Z29">
        <v>46700</v>
      </c>
      <c r="AA29">
        <v>50040</v>
      </c>
      <c r="AB29">
        <v>55720</v>
      </c>
      <c r="AC29">
        <v>74800</v>
      </c>
      <c r="AD29">
        <v>85450</v>
      </c>
      <c r="AE29">
        <v>96150</v>
      </c>
      <c r="AF29">
        <v>106800</v>
      </c>
      <c r="AG29">
        <v>115350</v>
      </c>
      <c r="AH29">
        <v>123900</v>
      </c>
      <c r="AI29">
        <v>132450</v>
      </c>
      <c r="AJ29">
        <v>141000</v>
      </c>
    </row>
    <row r="30" spans="1:36" x14ac:dyDescent="0.25">
      <c r="A30" s="184" t="str">
        <f t="shared" si="0"/>
        <v>Colebrook</v>
      </c>
      <c r="B30" t="s">
        <v>898</v>
      </c>
      <c r="C30" t="s">
        <v>389</v>
      </c>
      <c r="D30" t="s">
        <v>744</v>
      </c>
      <c r="E30" t="s">
        <v>391</v>
      </c>
      <c r="F30" t="s">
        <v>892</v>
      </c>
      <c r="G30" t="s">
        <v>893</v>
      </c>
      <c r="H30" t="s">
        <v>894</v>
      </c>
      <c r="I30" t="s">
        <v>895</v>
      </c>
      <c r="J30" t="s">
        <v>448</v>
      </c>
      <c r="K30">
        <v>0</v>
      </c>
      <c r="L30" s="185">
        <v>122800</v>
      </c>
      <c r="M30">
        <v>43600</v>
      </c>
      <c r="N30">
        <v>49800</v>
      </c>
      <c r="O30">
        <v>56050</v>
      </c>
      <c r="P30">
        <v>62250</v>
      </c>
      <c r="Q30">
        <v>67250</v>
      </c>
      <c r="R30">
        <v>72250</v>
      </c>
      <c r="S30">
        <v>77200</v>
      </c>
      <c r="T30">
        <v>82200</v>
      </c>
      <c r="U30">
        <v>26150</v>
      </c>
      <c r="V30">
        <v>29900</v>
      </c>
      <c r="W30">
        <v>33650</v>
      </c>
      <c r="X30">
        <v>37350</v>
      </c>
      <c r="Y30">
        <v>40350</v>
      </c>
      <c r="Z30">
        <v>44360</v>
      </c>
      <c r="AA30">
        <v>50040</v>
      </c>
      <c r="AB30">
        <v>55720</v>
      </c>
      <c r="AC30">
        <v>69750</v>
      </c>
      <c r="AD30">
        <v>79700</v>
      </c>
      <c r="AE30">
        <v>89650</v>
      </c>
      <c r="AF30">
        <v>99600</v>
      </c>
      <c r="AG30">
        <v>107600</v>
      </c>
      <c r="AH30">
        <v>115550</v>
      </c>
      <c r="AI30">
        <v>123550</v>
      </c>
      <c r="AJ30">
        <v>131500</v>
      </c>
    </row>
    <row r="31" spans="1:36" x14ac:dyDescent="0.25">
      <c r="A31" s="184" t="str">
        <f t="shared" si="0"/>
        <v>Columbia</v>
      </c>
      <c r="B31" t="s">
        <v>763</v>
      </c>
      <c r="C31" t="s">
        <v>389</v>
      </c>
      <c r="D31" t="s">
        <v>744</v>
      </c>
      <c r="E31" t="s">
        <v>391</v>
      </c>
      <c r="F31" t="s">
        <v>414</v>
      </c>
      <c r="G31" t="s">
        <v>755</v>
      </c>
      <c r="H31" t="s">
        <v>756</v>
      </c>
      <c r="I31" t="s">
        <v>757</v>
      </c>
      <c r="J31" t="s">
        <v>536</v>
      </c>
      <c r="K31">
        <v>1</v>
      </c>
      <c r="L31" s="185">
        <v>129200</v>
      </c>
      <c r="M31">
        <v>45250</v>
      </c>
      <c r="N31">
        <v>51700</v>
      </c>
      <c r="O31">
        <v>58150</v>
      </c>
      <c r="P31">
        <v>64600</v>
      </c>
      <c r="Q31">
        <v>69800</v>
      </c>
      <c r="R31">
        <v>74950</v>
      </c>
      <c r="S31">
        <v>80150</v>
      </c>
      <c r="T31">
        <v>85300</v>
      </c>
      <c r="U31">
        <v>27150</v>
      </c>
      <c r="V31">
        <v>31000</v>
      </c>
      <c r="W31">
        <v>34900</v>
      </c>
      <c r="X31">
        <v>38750</v>
      </c>
      <c r="Y31">
        <v>41850</v>
      </c>
      <c r="Z31">
        <v>44950</v>
      </c>
      <c r="AA31">
        <v>50040</v>
      </c>
      <c r="AB31">
        <v>55720</v>
      </c>
      <c r="AC31">
        <v>72350</v>
      </c>
      <c r="AD31">
        <v>82700</v>
      </c>
      <c r="AE31">
        <v>93050</v>
      </c>
      <c r="AF31">
        <v>103350</v>
      </c>
      <c r="AG31">
        <v>111650</v>
      </c>
      <c r="AH31">
        <v>119900</v>
      </c>
      <c r="AI31">
        <v>128200</v>
      </c>
      <c r="AJ31">
        <v>136450</v>
      </c>
    </row>
    <row r="32" spans="1:36" x14ac:dyDescent="0.25">
      <c r="A32" s="184" t="str">
        <f t="shared" si="0"/>
        <v>Cornwall</v>
      </c>
      <c r="B32" t="s">
        <v>899</v>
      </c>
      <c r="C32" t="s">
        <v>389</v>
      </c>
      <c r="D32" t="s">
        <v>744</v>
      </c>
      <c r="E32" t="s">
        <v>391</v>
      </c>
      <c r="F32" t="s">
        <v>892</v>
      </c>
      <c r="G32" t="s">
        <v>893</v>
      </c>
      <c r="H32" t="s">
        <v>894</v>
      </c>
      <c r="I32" t="s">
        <v>895</v>
      </c>
      <c r="J32" t="s">
        <v>449</v>
      </c>
      <c r="K32">
        <v>0</v>
      </c>
      <c r="L32" s="185">
        <v>122800</v>
      </c>
      <c r="M32">
        <v>43600</v>
      </c>
      <c r="N32">
        <v>49800</v>
      </c>
      <c r="O32">
        <v>56050</v>
      </c>
      <c r="P32">
        <v>62250</v>
      </c>
      <c r="Q32">
        <v>67250</v>
      </c>
      <c r="R32">
        <v>72250</v>
      </c>
      <c r="S32">
        <v>77200</v>
      </c>
      <c r="T32">
        <v>82200</v>
      </c>
      <c r="U32">
        <v>26150</v>
      </c>
      <c r="V32">
        <v>29900</v>
      </c>
      <c r="W32">
        <v>33650</v>
      </c>
      <c r="X32">
        <v>37350</v>
      </c>
      <c r="Y32">
        <v>40350</v>
      </c>
      <c r="Z32">
        <v>44360</v>
      </c>
      <c r="AA32">
        <v>50040</v>
      </c>
      <c r="AB32">
        <v>55720</v>
      </c>
      <c r="AC32">
        <v>69750</v>
      </c>
      <c r="AD32">
        <v>79700</v>
      </c>
      <c r="AE32">
        <v>89650</v>
      </c>
      <c r="AF32">
        <v>99600</v>
      </c>
      <c r="AG32">
        <v>107600</v>
      </c>
      <c r="AH32">
        <v>115550</v>
      </c>
      <c r="AI32">
        <v>123550</v>
      </c>
      <c r="AJ32">
        <v>131500</v>
      </c>
    </row>
    <row r="33" spans="1:36" x14ac:dyDescent="0.25">
      <c r="A33" s="184" t="str">
        <f t="shared" si="0"/>
        <v>Coventry</v>
      </c>
      <c r="B33" t="s">
        <v>764</v>
      </c>
      <c r="C33" t="s">
        <v>389</v>
      </c>
      <c r="D33" t="s">
        <v>744</v>
      </c>
      <c r="E33" t="s">
        <v>391</v>
      </c>
      <c r="F33" t="s">
        <v>414</v>
      </c>
      <c r="G33" t="s">
        <v>755</v>
      </c>
      <c r="H33" t="s">
        <v>756</v>
      </c>
      <c r="I33" t="s">
        <v>757</v>
      </c>
      <c r="J33" t="s">
        <v>537</v>
      </c>
      <c r="K33">
        <v>1</v>
      </c>
      <c r="L33" s="185">
        <v>129200</v>
      </c>
      <c r="M33">
        <v>45250</v>
      </c>
      <c r="N33">
        <v>51700</v>
      </c>
      <c r="O33">
        <v>58150</v>
      </c>
      <c r="P33">
        <v>64600</v>
      </c>
      <c r="Q33">
        <v>69800</v>
      </c>
      <c r="R33">
        <v>74950</v>
      </c>
      <c r="S33">
        <v>80150</v>
      </c>
      <c r="T33">
        <v>85300</v>
      </c>
      <c r="U33">
        <v>27150</v>
      </c>
      <c r="V33">
        <v>31000</v>
      </c>
      <c r="W33">
        <v>34900</v>
      </c>
      <c r="X33">
        <v>38750</v>
      </c>
      <c r="Y33">
        <v>41850</v>
      </c>
      <c r="Z33">
        <v>44950</v>
      </c>
      <c r="AA33">
        <v>50040</v>
      </c>
      <c r="AB33">
        <v>55720</v>
      </c>
      <c r="AC33">
        <v>72350</v>
      </c>
      <c r="AD33">
        <v>82700</v>
      </c>
      <c r="AE33">
        <v>93050</v>
      </c>
      <c r="AF33">
        <v>103350</v>
      </c>
      <c r="AG33">
        <v>111650</v>
      </c>
      <c r="AH33">
        <v>119900</v>
      </c>
      <c r="AI33">
        <v>128200</v>
      </c>
      <c r="AJ33">
        <v>136450</v>
      </c>
    </row>
    <row r="34" spans="1:36" x14ac:dyDescent="0.25">
      <c r="A34" s="184" t="str">
        <f t="shared" ref="A34:A65" si="1">_xlfn.TEXTBEFORE(J34," town")</f>
        <v>Cromwell</v>
      </c>
      <c r="B34" t="s">
        <v>821</v>
      </c>
      <c r="C34" t="s">
        <v>389</v>
      </c>
      <c r="D34" t="s">
        <v>744</v>
      </c>
      <c r="E34" t="s">
        <v>391</v>
      </c>
      <c r="F34" t="s">
        <v>414</v>
      </c>
      <c r="G34" t="s">
        <v>755</v>
      </c>
      <c r="H34" t="s">
        <v>816</v>
      </c>
      <c r="I34" t="s">
        <v>817</v>
      </c>
      <c r="J34" t="s">
        <v>472</v>
      </c>
      <c r="K34">
        <v>1</v>
      </c>
      <c r="L34" s="185">
        <v>129200</v>
      </c>
      <c r="M34">
        <v>45250</v>
      </c>
      <c r="N34">
        <v>51700</v>
      </c>
      <c r="O34">
        <v>58150</v>
      </c>
      <c r="P34">
        <v>64600</v>
      </c>
      <c r="Q34">
        <v>69800</v>
      </c>
      <c r="R34">
        <v>74950</v>
      </c>
      <c r="S34">
        <v>80150</v>
      </c>
      <c r="T34">
        <v>85300</v>
      </c>
      <c r="U34">
        <v>27150</v>
      </c>
      <c r="V34">
        <v>31000</v>
      </c>
      <c r="W34">
        <v>34900</v>
      </c>
      <c r="X34">
        <v>38750</v>
      </c>
      <c r="Y34">
        <v>41850</v>
      </c>
      <c r="Z34">
        <v>44950</v>
      </c>
      <c r="AA34">
        <v>50040</v>
      </c>
      <c r="AB34">
        <v>55720</v>
      </c>
      <c r="AC34">
        <v>72350</v>
      </c>
      <c r="AD34">
        <v>82700</v>
      </c>
      <c r="AE34">
        <v>93050</v>
      </c>
      <c r="AF34">
        <v>103350</v>
      </c>
      <c r="AG34">
        <v>111650</v>
      </c>
      <c r="AH34">
        <v>119900</v>
      </c>
      <c r="AI34">
        <v>128200</v>
      </c>
      <c r="AJ34">
        <v>136450</v>
      </c>
    </row>
    <row r="35" spans="1:36" x14ac:dyDescent="0.25">
      <c r="A35" s="184" t="str">
        <f t="shared" si="1"/>
        <v>Danbury</v>
      </c>
      <c r="B35" t="s">
        <v>970</v>
      </c>
      <c r="C35" t="s">
        <v>389</v>
      </c>
      <c r="D35" t="s">
        <v>744</v>
      </c>
      <c r="E35" t="s">
        <v>391</v>
      </c>
      <c r="F35" t="s">
        <v>962</v>
      </c>
      <c r="G35" t="s">
        <v>963</v>
      </c>
      <c r="H35" t="s">
        <v>964</v>
      </c>
      <c r="I35" t="s">
        <v>965</v>
      </c>
      <c r="J35" t="s">
        <v>394</v>
      </c>
      <c r="K35">
        <v>1</v>
      </c>
      <c r="L35" s="185">
        <v>156800</v>
      </c>
      <c r="M35">
        <v>54900</v>
      </c>
      <c r="N35">
        <v>62750</v>
      </c>
      <c r="O35">
        <v>70600</v>
      </c>
      <c r="P35">
        <v>78400</v>
      </c>
      <c r="Q35">
        <v>84700</v>
      </c>
      <c r="R35">
        <v>90950</v>
      </c>
      <c r="S35">
        <v>97250</v>
      </c>
      <c r="T35">
        <v>103500</v>
      </c>
      <c r="U35">
        <v>32950</v>
      </c>
      <c r="V35">
        <v>37650</v>
      </c>
      <c r="W35">
        <v>42350</v>
      </c>
      <c r="X35">
        <v>47050</v>
      </c>
      <c r="Y35">
        <v>50850</v>
      </c>
      <c r="Z35">
        <v>54600</v>
      </c>
      <c r="AA35">
        <v>58350</v>
      </c>
      <c r="AB35">
        <v>62150</v>
      </c>
      <c r="AC35">
        <v>82000</v>
      </c>
      <c r="AD35">
        <v>93700</v>
      </c>
      <c r="AE35">
        <v>105400</v>
      </c>
      <c r="AF35">
        <v>117100</v>
      </c>
      <c r="AG35">
        <v>126500</v>
      </c>
      <c r="AH35">
        <v>135850</v>
      </c>
      <c r="AI35">
        <v>145250</v>
      </c>
      <c r="AJ35">
        <v>154600</v>
      </c>
    </row>
    <row r="36" spans="1:36" x14ac:dyDescent="0.25">
      <c r="A36" s="184" t="str">
        <f t="shared" si="1"/>
        <v>Darien</v>
      </c>
      <c r="B36" t="s">
        <v>971</v>
      </c>
      <c r="C36" t="s">
        <v>389</v>
      </c>
      <c r="D36" t="s">
        <v>744</v>
      </c>
      <c r="E36" t="s">
        <v>391</v>
      </c>
      <c r="F36" t="s">
        <v>972</v>
      </c>
      <c r="G36" t="s">
        <v>973</v>
      </c>
      <c r="H36" t="s">
        <v>964</v>
      </c>
      <c r="I36" t="s">
        <v>965</v>
      </c>
      <c r="J36" t="s">
        <v>395</v>
      </c>
      <c r="K36">
        <v>1</v>
      </c>
      <c r="L36" s="185">
        <v>156800</v>
      </c>
      <c r="M36">
        <v>57050</v>
      </c>
      <c r="N36">
        <v>65200</v>
      </c>
      <c r="O36">
        <v>73350</v>
      </c>
      <c r="P36">
        <v>81500</v>
      </c>
      <c r="Q36">
        <v>88050</v>
      </c>
      <c r="R36">
        <v>94550</v>
      </c>
      <c r="S36">
        <v>101100</v>
      </c>
      <c r="T36">
        <v>107600</v>
      </c>
      <c r="U36">
        <v>34250</v>
      </c>
      <c r="V36">
        <v>39150</v>
      </c>
      <c r="W36">
        <v>44050</v>
      </c>
      <c r="X36">
        <v>48900</v>
      </c>
      <c r="Y36">
        <v>52850</v>
      </c>
      <c r="Z36">
        <v>56750</v>
      </c>
      <c r="AA36">
        <v>60650</v>
      </c>
      <c r="AB36">
        <v>64550</v>
      </c>
      <c r="AC36">
        <v>82000</v>
      </c>
      <c r="AD36">
        <v>93700</v>
      </c>
      <c r="AE36">
        <v>105400</v>
      </c>
      <c r="AF36">
        <v>117100</v>
      </c>
      <c r="AG36">
        <v>126500</v>
      </c>
      <c r="AH36">
        <v>135850</v>
      </c>
      <c r="AI36">
        <v>145250</v>
      </c>
      <c r="AJ36">
        <v>154600</v>
      </c>
    </row>
    <row r="37" spans="1:36" x14ac:dyDescent="0.25">
      <c r="A37" s="184" t="str">
        <f t="shared" si="1"/>
        <v>Deep River</v>
      </c>
      <c r="B37" t="s">
        <v>822</v>
      </c>
      <c r="C37" t="s">
        <v>389</v>
      </c>
      <c r="D37" t="s">
        <v>744</v>
      </c>
      <c r="E37" t="s">
        <v>391</v>
      </c>
      <c r="F37" t="s">
        <v>823</v>
      </c>
      <c r="G37" t="s">
        <v>824</v>
      </c>
      <c r="H37" t="s">
        <v>816</v>
      </c>
      <c r="I37" t="s">
        <v>817</v>
      </c>
      <c r="J37" t="s">
        <v>473</v>
      </c>
      <c r="K37">
        <v>1</v>
      </c>
      <c r="L37" s="185">
        <v>129200</v>
      </c>
      <c r="M37">
        <v>46000</v>
      </c>
      <c r="N37">
        <v>52550</v>
      </c>
      <c r="O37">
        <v>59100</v>
      </c>
      <c r="P37">
        <v>65650</v>
      </c>
      <c r="Q37">
        <v>70950</v>
      </c>
      <c r="R37">
        <v>76200</v>
      </c>
      <c r="S37">
        <v>81450</v>
      </c>
      <c r="T37">
        <v>86700</v>
      </c>
      <c r="U37">
        <v>27600</v>
      </c>
      <c r="V37">
        <v>31550</v>
      </c>
      <c r="W37">
        <v>35500</v>
      </c>
      <c r="X37">
        <v>39400</v>
      </c>
      <c r="Y37">
        <v>42600</v>
      </c>
      <c r="Z37">
        <v>45750</v>
      </c>
      <c r="AA37">
        <v>50040</v>
      </c>
      <c r="AB37">
        <v>55720</v>
      </c>
      <c r="AC37">
        <v>73550</v>
      </c>
      <c r="AD37">
        <v>84050</v>
      </c>
      <c r="AE37">
        <v>94550</v>
      </c>
      <c r="AF37">
        <v>105050</v>
      </c>
      <c r="AG37">
        <v>113500</v>
      </c>
      <c r="AH37">
        <v>121900</v>
      </c>
      <c r="AI37">
        <v>130300</v>
      </c>
      <c r="AJ37">
        <v>138700</v>
      </c>
    </row>
    <row r="38" spans="1:36" x14ac:dyDescent="0.25">
      <c r="A38" s="184" t="str">
        <f t="shared" si="1"/>
        <v>Derby</v>
      </c>
      <c r="B38" t="s">
        <v>855</v>
      </c>
      <c r="C38" t="s">
        <v>389</v>
      </c>
      <c r="D38" t="s">
        <v>744</v>
      </c>
      <c r="E38" t="s">
        <v>391</v>
      </c>
      <c r="F38" t="s">
        <v>847</v>
      </c>
      <c r="G38" t="s">
        <v>848</v>
      </c>
      <c r="H38" t="s">
        <v>849</v>
      </c>
      <c r="I38" t="s">
        <v>850</v>
      </c>
      <c r="J38" t="s">
        <v>490</v>
      </c>
      <c r="K38">
        <v>1</v>
      </c>
      <c r="L38" s="185">
        <v>114000</v>
      </c>
      <c r="M38">
        <v>43600</v>
      </c>
      <c r="N38">
        <v>49800</v>
      </c>
      <c r="O38">
        <v>56050</v>
      </c>
      <c r="P38">
        <v>62250</v>
      </c>
      <c r="Q38">
        <v>67250</v>
      </c>
      <c r="R38">
        <v>72250</v>
      </c>
      <c r="S38">
        <v>77200</v>
      </c>
      <c r="T38">
        <v>82200</v>
      </c>
      <c r="U38">
        <v>26150</v>
      </c>
      <c r="V38">
        <v>29900</v>
      </c>
      <c r="W38">
        <v>33650</v>
      </c>
      <c r="X38">
        <v>37350</v>
      </c>
      <c r="Y38">
        <v>40350</v>
      </c>
      <c r="Z38">
        <v>44360</v>
      </c>
      <c r="AA38">
        <v>50040</v>
      </c>
      <c r="AB38">
        <v>55720</v>
      </c>
      <c r="AC38">
        <v>69750</v>
      </c>
      <c r="AD38">
        <v>79700</v>
      </c>
      <c r="AE38">
        <v>89650</v>
      </c>
      <c r="AF38">
        <v>99600</v>
      </c>
      <c r="AG38">
        <v>107600</v>
      </c>
      <c r="AH38">
        <v>115550</v>
      </c>
      <c r="AI38">
        <v>123550</v>
      </c>
      <c r="AJ38">
        <v>131500</v>
      </c>
    </row>
    <row r="39" spans="1:36" x14ac:dyDescent="0.25">
      <c r="A39" s="184" t="str">
        <f t="shared" si="1"/>
        <v>Durham</v>
      </c>
      <c r="B39" t="s">
        <v>825</v>
      </c>
      <c r="C39" t="s">
        <v>389</v>
      </c>
      <c r="D39" t="s">
        <v>744</v>
      </c>
      <c r="E39" t="s">
        <v>391</v>
      </c>
      <c r="F39" t="s">
        <v>414</v>
      </c>
      <c r="G39" t="s">
        <v>755</v>
      </c>
      <c r="H39" t="s">
        <v>816</v>
      </c>
      <c r="I39" t="s">
        <v>817</v>
      </c>
      <c r="J39" t="s">
        <v>474</v>
      </c>
      <c r="K39">
        <v>1</v>
      </c>
      <c r="L39" s="185">
        <v>129200</v>
      </c>
      <c r="M39">
        <v>45250</v>
      </c>
      <c r="N39">
        <v>51700</v>
      </c>
      <c r="O39">
        <v>58150</v>
      </c>
      <c r="P39">
        <v>64600</v>
      </c>
      <c r="Q39">
        <v>69800</v>
      </c>
      <c r="R39">
        <v>74950</v>
      </c>
      <c r="S39">
        <v>80150</v>
      </c>
      <c r="T39">
        <v>85300</v>
      </c>
      <c r="U39">
        <v>27150</v>
      </c>
      <c r="V39">
        <v>31000</v>
      </c>
      <c r="W39">
        <v>34900</v>
      </c>
      <c r="X39">
        <v>38750</v>
      </c>
      <c r="Y39">
        <v>41850</v>
      </c>
      <c r="Z39">
        <v>44950</v>
      </c>
      <c r="AA39">
        <v>50040</v>
      </c>
      <c r="AB39">
        <v>55720</v>
      </c>
      <c r="AC39">
        <v>72350</v>
      </c>
      <c r="AD39">
        <v>82700</v>
      </c>
      <c r="AE39">
        <v>93050</v>
      </c>
      <c r="AF39">
        <v>103350</v>
      </c>
      <c r="AG39">
        <v>111650</v>
      </c>
      <c r="AH39">
        <v>119900</v>
      </c>
      <c r="AI39">
        <v>128200</v>
      </c>
      <c r="AJ39">
        <v>136450</v>
      </c>
    </row>
    <row r="40" spans="1:36" x14ac:dyDescent="0.25">
      <c r="A40" s="184" t="str">
        <f t="shared" si="1"/>
        <v>East Granby</v>
      </c>
      <c r="B40" t="s">
        <v>765</v>
      </c>
      <c r="C40" t="s">
        <v>389</v>
      </c>
      <c r="D40" t="s">
        <v>744</v>
      </c>
      <c r="E40" t="s">
        <v>391</v>
      </c>
      <c r="F40" t="s">
        <v>414</v>
      </c>
      <c r="G40" t="s">
        <v>755</v>
      </c>
      <c r="H40" t="s">
        <v>756</v>
      </c>
      <c r="I40" t="s">
        <v>757</v>
      </c>
      <c r="J40" t="s">
        <v>421</v>
      </c>
      <c r="K40">
        <v>1</v>
      </c>
      <c r="L40" s="185">
        <v>129200</v>
      </c>
      <c r="M40">
        <v>45250</v>
      </c>
      <c r="N40">
        <v>51700</v>
      </c>
      <c r="O40">
        <v>58150</v>
      </c>
      <c r="P40">
        <v>64600</v>
      </c>
      <c r="Q40">
        <v>69800</v>
      </c>
      <c r="R40">
        <v>74950</v>
      </c>
      <c r="S40">
        <v>80150</v>
      </c>
      <c r="T40">
        <v>85300</v>
      </c>
      <c r="U40">
        <v>27150</v>
      </c>
      <c r="V40">
        <v>31000</v>
      </c>
      <c r="W40">
        <v>34900</v>
      </c>
      <c r="X40">
        <v>38750</v>
      </c>
      <c r="Y40">
        <v>41850</v>
      </c>
      <c r="Z40">
        <v>44950</v>
      </c>
      <c r="AA40">
        <v>50040</v>
      </c>
      <c r="AB40">
        <v>55720</v>
      </c>
      <c r="AC40">
        <v>72350</v>
      </c>
      <c r="AD40">
        <v>82700</v>
      </c>
      <c r="AE40">
        <v>93050</v>
      </c>
      <c r="AF40">
        <v>103350</v>
      </c>
      <c r="AG40">
        <v>111650</v>
      </c>
      <c r="AH40">
        <v>119900</v>
      </c>
      <c r="AI40">
        <v>128200</v>
      </c>
      <c r="AJ40">
        <v>136450</v>
      </c>
    </row>
    <row r="41" spans="1:36" x14ac:dyDescent="0.25">
      <c r="A41" s="184" t="str">
        <f t="shared" si="1"/>
        <v>East Haddam</v>
      </c>
      <c r="B41" t="s">
        <v>826</v>
      </c>
      <c r="C41" t="s">
        <v>389</v>
      </c>
      <c r="D41" t="s">
        <v>744</v>
      </c>
      <c r="E41" t="s">
        <v>391</v>
      </c>
      <c r="F41" t="s">
        <v>414</v>
      </c>
      <c r="G41" t="s">
        <v>755</v>
      </c>
      <c r="H41" t="s">
        <v>816</v>
      </c>
      <c r="I41" t="s">
        <v>817</v>
      </c>
      <c r="J41" t="s">
        <v>475</v>
      </c>
      <c r="K41">
        <v>1</v>
      </c>
      <c r="L41" s="185">
        <v>129200</v>
      </c>
      <c r="M41">
        <v>45250</v>
      </c>
      <c r="N41">
        <v>51700</v>
      </c>
      <c r="O41">
        <v>58150</v>
      </c>
      <c r="P41">
        <v>64600</v>
      </c>
      <c r="Q41">
        <v>69800</v>
      </c>
      <c r="R41">
        <v>74950</v>
      </c>
      <c r="S41">
        <v>80150</v>
      </c>
      <c r="T41">
        <v>85300</v>
      </c>
      <c r="U41">
        <v>27150</v>
      </c>
      <c r="V41">
        <v>31000</v>
      </c>
      <c r="W41">
        <v>34900</v>
      </c>
      <c r="X41">
        <v>38750</v>
      </c>
      <c r="Y41">
        <v>41850</v>
      </c>
      <c r="Z41">
        <v>44950</v>
      </c>
      <c r="AA41">
        <v>50040</v>
      </c>
      <c r="AB41">
        <v>55720</v>
      </c>
      <c r="AC41">
        <v>72350</v>
      </c>
      <c r="AD41">
        <v>82700</v>
      </c>
      <c r="AE41">
        <v>93050</v>
      </c>
      <c r="AF41">
        <v>103350</v>
      </c>
      <c r="AG41">
        <v>111650</v>
      </c>
      <c r="AH41">
        <v>119900</v>
      </c>
      <c r="AI41">
        <v>128200</v>
      </c>
      <c r="AJ41">
        <v>136450</v>
      </c>
    </row>
    <row r="42" spans="1:36" x14ac:dyDescent="0.25">
      <c r="A42" s="184" t="str">
        <f t="shared" si="1"/>
        <v>East Hampton</v>
      </c>
      <c r="B42" t="s">
        <v>827</v>
      </c>
      <c r="C42" t="s">
        <v>389</v>
      </c>
      <c r="D42" t="s">
        <v>744</v>
      </c>
      <c r="E42" t="s">
        <v>391</v>
      </c>
      <c r="F42" t="s">
        <v>414</v>
      </c>
      <c r="G42" t="s">
        <v>755</v>
      </c>
      <c r="H42" t="s">
        <v>816</v>
      </c>
      <c r="I42" t="s">
        <v>817</v>
      </c>
      <c r="J42" t="s">
        <v>476</v>
      </c>
      <c r="K42">
        <v>1</v>
      </c>
      <c r="L42" s="185">
        <v>129200</v>
      </c>
      <c r="M42">
        <v>45250</v>
      </c>
      <c r="N42">
        <v>51700</v>
      </c>
      <c r="O42">
        <v>58150</v>
      </c>
      <c r="P42">
        <v>64600</v>
      </c>
      <c r="Q42">
        <v>69800</v>
      </c>
      <c r="R42">
        <v>74950</v>
      </c>
      <c r="S42">
        <v>80150</v>
      </c>
      <c r="T42">
        <v>85300</v>
      </c>
      <c r="U42">
        <v>27150</v>
      </c>
      <c r="V42">
        <v>31000</v>
      </c>
      <c r="W42">
        <v>34900</v>
      </c>
      <c r="X42">
        <v>38750</v>
      </c>
      <c r="Y42">
        <v>41850</v>
      </c>
      <c r="Z42">
        <v>44950</v>
      </c>
      <c r="AA42">
        <v>50040</v>
      </c>
      <c r="AB42">
        <v>55720</v>
      </c>
      <c r="AC42">
        <v>72350</v>
      </c>
      <c r="AD42">
        <v>82700</v>
      </c>
      <c r="AE42">
        <v>93050</v>
      </c>
      <c r="AF42">
        <v>103350</v>
      </c>
      <c r="AG42">
        <v>111650</v>
      </c>
      <c r="AH42">
        <v>119900</v>
      </c>
      <c r="AI42">
        <v>128200</v>
      </c>
      <c r="AJ42">
        <v>136450</v>
      </c>
    </row>
    <row r="43" spans="1:36" x14ac:dyDescent="0.25">
      <c r="A43" s="184" t="str">
        <f t="shared" si="1"/>
        <v>East Hartford</v>
      </c>
      <c r="B43" t="s">
        <v>766</v>
      </c>
      <c r="C43" t="s">
        <v>389</v>
      </c>
      <c r="D43" t="s">
        <v>744</v>
      </c>
      <c r="E43" t="s">
        <v>391</v>
      </c>
      <c r="F43" t="s">
        <v>414</v>
      </c>
      <c r="G43" t="s">
        <v>755</v>
      </c>
      <c r="H43" t="s">
        <v>756</v>
      </c>
      <c r="I43" t="s">
        <v>757</v>
      </c>
      <c r="J43" t="s">
        <v>422</v>
      </c>
      <c r="K43">
        <v>1</v>
      </c>
      <c r="L43" s="185">
        <v>129200</v>
      </c>
      <c r="M43">
        <v>45250</v>
      </c>
      <c r="N43">
        <v>51700</v>
      </c>
      <c r="O43">
        <v>58150</v>
      </c>
      <c r="P43">
        <v>64600</v>
      </c>
      <c r="Q43">
        <v>69800</v>
      </c>
      <c r="R43">
        <v>74950</v>
      </c>
      <c r="S43">
        <v>80150</v>
      </c>
      <c r="T43">
        <v>85300</v>
      </c>
      <c r="U43">
        <v>27150</v>
      </c>
      <c r="V43">
        <v>31000</v>
      </c>
      <c r="W43">
        <v>34900</v>
      </c>
      <c r="X43">
        <v>38750</v>
      </c>
      <c r="Y43">
        <v>41850</v>
      </c>
      <c r="Z43">
        <v>44950</v>
      </c>
      <c r="AA43">
        <v>50040</v>
      </c>
      <c r="AB43">
        <v>55720</v>
      </c>
      <c r="AC43">
        <v>72350</v>
      </c>
      <c r="AD43">
        <v>82700</v>
      </c>
      <c r="AE43">
        <v>93050</v>
      </c>
      <c r="AF43">
        <v>103350</v>
      </c>
      <c r="AG43">
        <v>111650</v>
      </c>
      <c r="AH43">
        <v>119900</v>
      </c>
      <c r="AI43">
        <v>128200</v>
      </c>
      <c r="AJ43">
        <v>136450</v>
      </c>
    </row>
    <row r="44" spans="1:36" x14ac:dyDescent="0.25">
      <c r="A44" s="184" t="str">
        <f t="shared" si="1"/>
        <v>East Haven</v>
      </c>
      <c r="B44" t="s">
        <v>922</v>
      </c>
      <c r="C44" t="s">
        <v>389</v>
      </c>
      <c r="D44" t="s">
        <v>744</v>
      </c>
      <c r="E44" t="s">
        <v>391</v>
      </c>
      <c r="F44" t="s">
        <v>917</v>
      </c>
      <c r="G44" t="s">
        <v>918</v>
      </c>
      <c r="H44" t="s">
        <v>919</v>
      </c>
      <c r="I44" t="s">
        <v>920</v>
      </c>
      <c r="J44" t="s">
        <v>491</v>
      </c>
      <c r="K44">
        <v>1</v>
      </c>
      <c r="L44" s="185">
        <v>123200</v>
      </c>
      <c r="M44">
        <v>43600</v>
      </c>
      <c r="N44">
        <v>49800</v>
      </c>
      <c r="O44">
        <v>56050</v>
      </c>
      <c r="P44">
        <v>62250</v>
      </c>
      <c r="Q44">
        <v>67250</v>
      </c>
      <c r="R44">
        <v>72250</v>
      </c>
      <c r="S44">
        <v>77200</v>
      </c>
      <c r="T44">
        <v>82200</v>
      </c>
      <c r="U44">
        <v>26150</v>
      </c>
      <c r="V44">
        <v>29900</v>
      </c>
      <c r="W44">
        <v>33650</v>
      </c>
      <c r="X44">
        <v>37350</v>
      </c>
      <c r="Y44">
        <v>40350</v>
      </c>
      <c r="Z44">
        <v>44360</v>
      </c>
      <c r="AA44">
        <v>50040</v>
      </c>
      <c r="AB44">
        <v>55720</v>
      </c>
      <c r="AC44">
        <v>69750</v>
      </c>
      <c r="AD44">
        <v>79700</v>
      </c>
      <c r="AE44">
        <v>89650</v>
      </c>
      <c r="AF44">
        <v>99600</v>
      </c>
      <c r="AG44">
        <v>107600</v>
      </c>
      <c r="AH44">
        <v>115550</v>
      </c>
      <c r="AI44">
        <v>123550</v>
      </c>
      <c r="AJ44">
        <v>131500</v>
      </c>
    </row>
    <row r="45" spans="1:36" x14ac:dyDescent="0.25">
      <c r="A45" s="184" t="str">
        <f t="shared" si="1"/>
        <v>East Lyme</v>
      </c>
      <c r="B45" t="s">
        <v>942</v>
      </c>
      <c r="C45" t="s">
        <v>389</v>
      </c>
      <c r="D45" t="s">
        <v>744</v>
      </c>
      <c r="E45" t="s">
        <v>391</v>
      </c>
      <c r="F45" t="s">
        <v>512</v>
      </c>
      <c r="G45" t="s">
        <v>936</v>
      </c>
      <c r="H45" t="s">
        <v>937</v>
      </c>
      <c r="I45" t="s">
        <v>938</v>
      </c>
      <c r="J45" t="s">
        <v>515</v>
      </c>
      <c r="K45">
        <v>1</v>
      </c>
      <c r="L45" s="185">
        <v>111900</v>
      </c>
      <c r="M45">
        <v>43600</v>
      </c>
      <c r="N45">
        <v>49800</v>
      </c>
      <c r="O45">
        <v>56050</v>
      </c>
      <c r="P45">
        <v>62250</v>
      </c>
      <c r="Q45">
        <v>67250</v>
      </c>
      <c r="R45">
        <v>72250</v>
      </c>
      <c r="S45">
        <v>77200</v>
      </c>
      <c r="T45">
        <v>82200</v>
      </c>
      <c r="U45">
        <v>26150</v>
      </c>
      <c r="V45">
        <v>29900</v>
      </c>
      <c r="W45">
        <v>33650</v>
      </c>
      <c r="X45">
        <v>37350</v>
      </c>
      <c r="Y45">
        <v>40350</v>
      </c>
      <c r="Z45">
        <v>44360</v>
      </c>
      <c r="AA45">
        <v>50040</v>
      </c>
      <c r="AB45">
        <v>55720</v>
      </c>
      <c r="AC45">
        <v>69750</v>
      </c>
      <c r="AD45">
        <v>79700</v>
      </c>
      <c r="AE45">
        <v>89650</v>
      </c>
      <c r="AF45">
        <v>99600</v>
      </c>
      <c r="AG45">
        <v>107600</v>
      </c>
      <c r="AH45">
        <v>115550</v>
      </c>
      <c r="AI45">
        <v>123550</v>
      </c>
      <c r="AJ45">
        <v>131500</v>
      </c>
    </row>
    <row r="46" spans="1:36" x14ac:dyDescent="0.25">
      <c r="A46" s="184" t="str">
        <f t="shared" si="1"/>
        <v>East Windsor</v>
      </c>
      <c r="B46" t="s">
        <v>767</v>
      </c>
      <c r="C46" t="s">
        <v>389</v>
      </c>
      <c r="D46" t="s">
        <v>744</v>
      </c>
      <c r="E46" t="s">
        <v>391</v>
      </c>
      <c r="F46" t="s">
        <v>414</v>
      </c>
      <c r="G46" t="s">
        <v>755</v>
      </c>
      <c r="H46" t="s">
        <v>756</v>
      </c>
      <c r="I46" t="s">
        <v>757</v>
      </c>
      <c r="J46" t="s">
        <v>423</v>
      </c>
      <c r="K46">
        <v>1</v>
      </c>
      <c r="L46" s="185">
        <v>129200</v>
      </c>
      <c r="M46">
        <v>45250</v>
      </c>
      <c r="N46">
        <v>51700</v>
      </c>
      <c r="O46">
        <v>58150</v>
      </c>
      <c r="P46">
        <v>64600</v>
      </c>
      <c r="Q46">
        <v>69800</v>
      </c>
      <c r="R46">
        <v>74950</v>
      </c>
      <c r="S46">
        <v>80150</v>
      </c>
      <c r="T46">
        <v>85300</v>
      </c>
      <c r="U46">
        <v>27150</v>
      </c>
      <c r="V46">
        <v>31000</v>
      </c>
      <c r="W46">
        <v>34900</v>
      </c>
      <c r="X46">
        <v>38750</v>
      </c>
      <c r="Y46">
        <v>41850</v>
      </c>
      <c r="Z46">
        <v>44950</v>
      </c>
      <c r="AA46">
        <v>50040</v>
      </c>
      <c r="AB46">
        <v>55720</v>
      </c>
      <c r="AC46">
        <v>72350</v>
      </c>
      <c r="AD46">
        <v>82700</v>
      </c>
      <c r="AE46">
        <v>93050</v>
      </c>
      <c r="AF46">
        <v>103350</v>
      </c>
      <c r="AG46">
        <v>111650</v>
      </c>
      <c r="AH46">
        <v>119900</v>
      </c>
      <c r="AI46">
        <v>128200</v>
      </c>
      <c r="AJ46">
        <v>136450</v>
      </c>
    </row>
    <row r="47" spans="1:36" x14ac:dyDescent="0.25">
      <c r="A47" s="184" t="str">
        <f t="shared" si="1"/>
        <v>Eastford</v>
      </c>
      <c r="B47" t="s">
        <v>877</v>
      </c>
      <c r="C47" t="s">
        <v>389</v>
      </c>
      <c r="D47" t="s">
        <v>744</v>
      </c>
      <c r="E47" t="s">
        <v>391</v>
      </c>
      <c r="F47" t="s">
        <v>870</v>
      </c>
      <c r="G47" t="s">
        <v>871</v>
      </c>
      <c r="H47" t="s">
        <v>872</v>
      </c>
      <c r="I47" t="s">
        <v>873</v>
      </c>
      <c r="J47" t="s">
        <v>551</v>
      </c>
      <c r="K47">
        <v>0</v>
      </c>
      <c r="L47" s="185">
        <v>126500</v>
      </c>
      <c r="M47">
        <v>43750</v>
      </c>
      <c r="N47">
        <v>50000</v>
      </c>
      <c r="O47">
        <v>56250</v>
      </c>
      <c r="P47">
        <v>62500</v>
      </c>
      <c r="Q47">
        <v>67500</v>
      </c>
      <c r="R47">
        <v>72500</v>
      </c>
      <c r="S47">
        <v>77500</v>
      </c>
      <c r="T47">
        <v>82500</v>
      </c>
      <c r="U47">
        <v>26250</v>
      </c>
      <c r="V47">
        <v>30000</v>
      </c>
      <c r="W47">
        <v>33750</v>
      </c>
      <c r="X47">
        <v>37500</v>
      </c>
      <c r="Y47">
        <v>40500</v>
      </c>
      <c r="Z47">
        <v>44360</v>
      </c>
      <c r="AA47">
        <v>50040</v>
      </c>
      <c r="AB47">
        <v>55720</v>
      </c>
      <c r="AC47">
        <v>70000</v>
      </c>
      <c r="AD47">
        <v>80000</v>
      </c>
      <c r="AE47">
        <v>90000</v>
      </c>
      <c r="AF47">
        <v>100000</v>
      </c>
      <c r="AG47">
        <v>108000</v>
      </c>
      <c r="AH47">
        <v>116000</v>
      </c>
      <c r="AI47">
        <v>124000</v>
      </c>
      <c r="AJ47">
        <v>132000</v>
      </c>
    </row>
    <row r="48" spans="1:36" x14ac:dyDescent="0.25">
      <c r="A48" s="184" t="str">
        <f t="shared" si="1"/>
        <v>Easton</v>
      </c>
      <c r="B48" t="s">
        <v>800</v>
      </c>
      <c r="C48" t="s">
        <v>389</v>
      </c>
      <c r="D48" t="s">
        <v>744</v>
      </c>
      <c r="E48" t="s">
        <v>391</v>
      </c>
      <c r="F48" t="s">
        <v>801</v>
      </c>
      <c r="G48" t="s">
        <v>802</v>
      </c>
      <c r="H48" t="s">
        <v>798</v>
      </c>
      <c r="I48" t="s">
        <v>799</v>
      </c>
      <c r="J48" t="s">
        <v>396</v>
      </c>
      <c r="K48">
        <v>1</v>
      </c>
      <c r="L48" s="185">
        <v>156800</v>
      </c>
      <c r="M48">
        <v>49200</v>
      </c>
      <c r="N48">
        <v>56250</v>
      </c>
      <c r="O48">
        <v>63300</v>
      </c>
      <c r="P48">
        <v>70300</v>
      </c>
      <c r="Q48">
        <v>75950</v>
      </c>
      <c r="R48">
        <v>81550</v>
      </c>
      <c r="S48">
        <v>87200</v>
      </c>
      <c r="T48">
        <v>92800</v>
      </c>
      <c r="U48">
        <v>29550</v>
      </c>
      <c r="V48">
        <v>33800</v>
      </c>
      <c r="W48">
        <v>38000</v>
      </c>
      <c r="X48">
        <v>42200</v>
      </c>
      <c r="Y48">
        <v>45600</v>
      </c>
      <c r="Z48">
        <v>49000</v>
      </c>
      <c r="AA48">
        <v>52350</v>
      </c>
      <c r="AB48">
        <v>55750</v>
      </c>
      <c r="AC48">
        <v>78750</v>
      </c>
      <c r="AD48">
        <v>90000</v>
      </c>
      <c r="AE48">
        <v>101250</v>
      </c>
      <c r="AF48">
        <v>112500</v>
      </c>
      <c r="AG48">
        <v>121500</v>
      </c>
      <c r="AH48">
        <v>130500</v>
      </c>
      <c r="AI48">
        <v>139500</v>
      </c>
      <c r="AJ48">
        <v>148500</v>
      </c>
    </row>
    <row r="49" spans="1:36" x14ac:dyDescent="0.25">
      <c r="A49" s="184" t="str">
        <f t="shared" si="1"/>
        <v>Ellington</v>
      </c>
      <c r="B49" t="s">
        <v>768</v>
      </c>
      <c r="C49" t="s">
        <v>389</v>
      </c>
      <c r="D49" t="s">
        <v>744</v>
      </c>
      <c r="E49" t="s">
        <v>391</v>
      </c>
      <c r="F49" t="s">
        <v>414</v>
      </c>
      <c r="G49" t="s">
        <v>755</v>
      </c>
      <c r="H49" t="s">
        <v>756</v>
      </c>
      <c r="I49" t="s">
        <v>757</v>
      </c>
      <c r="J49" t="s">
        <v>538</v>
      </c>
      <c r="K49">
        <v>1</v>
      </c>
      <c r="L49" s="185">
        <v>129200</v>
      </c>
      <c r="M49">
        <v>45250</v>
      </c>
      <c r="N49">
        <v>51700</v>
      </c>
      <c r="O49">
        <v>58150</v>
      </c>
      <c r="P49">
        <v>64600</v>
      </c>
      <c r="Q49">
        <v>69800</v>
      </c>
      <c r="R49">
        <v>74950</v>
      </c>
      <c r="S49">
        <v>80150</v>
      </c>
      <c r="T49">
        <v>85300</v>
      </c>
      <c r="U49">
        <v>27150</v>
      </c>
      <c r="V49">
        <v>31000</v>
      </c>
      <c r="W49">
        <v>34900</v>
      </c>
      <c r="X49">
        <v>38750</v>
      </c>
      <c r="Y49">
        <v>41850</v>
      </c>
      <c r="Z49">
        <v>44950</v>
      </c>
      <c r="AA49">
        <v>50040</v>
      </c>
      <c r="AB49">
        <v>55720</v>
      </c>
      <c r="AC49">
        <v>72350</v>
      </c>
      <c r="AD49">
        <v>82700</v>
      </c>
      <c r="AE49">
        <v>93050</v>
      </c>
      <c r="AF49">
        <v>103350</v>
      </c>
      <c r="AG49">
        <v>111650</v>
      </c>
      <c r="AH49">
        <v>119900</v>
      </c>
      <c r="AI49">
        <v>128200</v>
      </c>
      <c r="AJ49">
        <v>136450</v>
      </c>
    </row>
    <row r="50" spans="1:36" x14ac:dyDescent="0.25">
      <c r="A50" s="184" t="str">
        <f t="shared" si="1"/>
        <v>Enfield</v>
      </c>
      <c r="B50" t="s">
        <v>769</v>
      </c>
      <c r="C50" t="s">
        <v>389</v>
      </c>
      <c r="D50" t="s">
        <v>744</v>
      </c>
      <c r="E50" t="s">
        <v>391</v>
      </c>
      <c r="F50" t="s">
        <v>414</v>
      </c>
      <c r="G50" t="s">
        <v>755</v>
      </c>
      <c r="H50" t="s">
        <v>756</v>
      </c>
      <c r="I50" t="s">
        <v>757</v>
      </c>
      <c r="J50" t="s">
        <v>424</v>
      </c>
      <c r="K50">
        <v>1</v>
      </c>
      <c r="L50" s="185">
        <v>129200</v>
      </c>
      <c r="M50">
        <v>45250</v>
      </c>
      <c r="N50">
        <v>51700</v>
      </c>
      <c r="O50">
        <v>58150</v>
      </c>
      <c r="P50">
        <v>64600</v>
      </c>
      <c r="Q50">
        <v>69800</v>
      </c>
      <c r="R50">
        <v>74950</v>
      </c>
      <c r="S50">
        <v>80150</v>
      </c>
      <c r="T50">
        <v>85300</v>
      </c>
      <c r="U50">
        <v>27150</v>
      </c>
      <c r="V50">
        <v>31000</v>
      </c>
      <c r="W50">
        <v>34900</v>
      </c>
      <c r="X50">
        <v>38750</v>
      </c>
      <c r="Y50">
        <v>41850</v>
      </c>
      <c r="Z50">
        <v>44950</v>
      </c>
      <c r="AA50">
        <v>50040</v>
      </c>
      <c r="AB50">
        <v>55720</v>
      </c>
      <c r="AC50">
        <v>72350</v>
      </c>
      <c r="AD50">
        <v>82700</v>
      </c>
      <c r="AE50">
        <v>93050</v>
      </c>
      <c r="AF50">
        <v>103350</v>
      </c>
      <c r="AG50">
        <v>111650</v>
      </c>
      <c r="AH50">
        <v>119900</v>
      </c>
      <c r="AI50">
        <v>128200</v>
      </c>
      <c r="AJ50">
        <v>136450</v>
      </c>
    </row>
    <row r="51" spans="1:36" x14ac:dyDescent="0.25">
      <c r="A51" s="184" t="str">
        <f t="shared" si="1"/>
        <v>Essex</v>
      </c>
      <c r="B51" t="s">
        <v>828</v>
      </c>
      <c r="C51" t="s">
        <v>389</v>
      </c>
      <c r="D51" t="s">
        <v>744</v>
      </c>
      <c r="E51" t="s">
        <v>391</v>
      </c>
      <c r="F51" t="s">
        <v>829</v>
      </c>
      <c r="G51" t="s">
        <v>830</v>
      </c>
      <c r="H51" t="s">
        <v>816</v>
      </c>
      <c r="I51" t="s">
        <v>817</v>
      </c>
      <c r="J51" t="s">
        <v>477</v>
      </c>
      <c r="K51">
        <v>1</v>
      </c>
      <c r="L51" s="185">
        <v>129200</v>
      </c>
      <c r="M51">
        <v>46000</v>
      </c>
      <c r="N51">
        <v>52550</v>
      </c>
      <c r="O51">
        <v>59100</v>
      </c>
      <c r="P51">
        <v>65650</v>
      </c>
      <c r="Q51">
        <v>70950</v>
      </c>
      <c r="R51">
        <v>76200</v>
      </c>
      <c r="S51">
        <v>81450</v>
      </c>
      <c r="T51">
        <v>86700</v>
      </c>
      <c r="U51">
        <v>27600</v>
      </c>
      <c r="V51">
        <v>31550</v>
      </c>
      <c r="W51">
        <v>35500</v>
      </c>
      <c r="X51">
        <v>39400</v>
      </c>
      <c r="Y51">
        <v>42600</v>
      </c>
      <c r="Z51">
        <v>45750</v>
      </c>
      <c r="AA51">
        <v>50040</v>
      </c>
      <c r="AB51">
        <v>55720</v>
      </c>
      <c r="AC51">
        <v>73550</v>
      </c>
      <c r="AD51">
        <v>84050</v>
      </c>
      <c r="AE51">
        <v>94550</v>
      </c>
      <c r="AF51">
        <v>105050</v>
      </c>
      <c r="AG51">
        <v>113500</v>
      </c>
      <c r="AH51">
        <v>121900</v>
      </c>
      <c r="AI51">
        <v>130300</v>
      </c>
      <c r="AJ51">
        <v>138700</v>
      </c>
    </row>
    <row r="52" spans="1:36" x14ac:dyDescent="0.25">
      <c r="A52" s="184" t="str">
        <f t="shared" si="1"/>
        <v>Fairfield</v>
      </c>
      <c r="B52" t="s">
        <v>803</v>
      </c>
      <c r="C52" t="s">
        <v>389</v>
      </c>
      <c r="D52" t="s">
        <v>744</v>
      </c>
      <c r="E52" t="s">
        <v>391</v>
      </c>
      <c r="F52" t="s">
        <v>804</v>
      </c>
      <c r="G52" t="s">
        <v>805</v>
      </c>
      <c r="H52" t="s">
        <v>798</v>
      </c>
      <c r="I52" t="s">
        <v>799</v>
      </c>
      <c r="J52" t="s">
        <v>397</v>
      </c>
      <c r="K52">
        <v>1</v>
      </c>
      <c r="L52" s="185">
        <v>156800</v>
      </c>
      <c r="M52">
        <v>49200</v>
      </c>
      <c r="N52">
        <v>56250</v>
      </c>
      <c r="O52">
        <v>63300</v>
      </c>
      <c r="P52">
        <v>70300</v>
      </c>
      <c r="Q52">
        <v>75950</v>
      </c>
      <c r="R52">
        <v>81550</v>
      </c>
      <c r="S52">
        <v>87200</v>
      </c>
      <c r="T52">
        <v>92800</v>
      </c>
      <c r="U52">
        <v>29550</v>
      </c>
      <c r="V52">
        <v>33800</v>
      </c>
      <c r="W52">
        <v>38000</v>
      </c>
      <c r="X52">
        <v>42200</v>
      </c>
      <c r="Y52">
        <v>45600</v>
      </c>
      <c r="Z52">
        <v>49000</v>
      </c>
      <c r="AA52">
        <v>52350</v>
      </c>
      <c r="AB52">
        <v>55750</v>
      </c>
      <c r="AC52">
        <v>78750</v>
      </c>
      <c r="AD52">
        <v>90000</v>
      </c>
      <c r="AE52">
        <v>101250</v>
      </c>
      <c r="AF52">
        <v>112500</v>
      </c>
      <c r="AG52">
        <v>121500</v>
      </c>
      <c r="AH52">
        <v>130500</v>
      </c>
      <c r="AI52">
        <v>139500</v>
      </c>
      <c r="AJ52">
        <v>148500</v>
      </c>
    </row>
    <row r="53" spans="1:36" x14ac:dyDescent="0.25">
      <c r="A53" s="184" t="str">
        <f t="shared" si="1"/>
        <v>Farmington</v>
      </c>
      <c r="B53" t="s">
        <v>770</v>
      </c>
      <c r="C53" t="s">
        <v>389</v>
      </c>
      <c r="D53" t="s">
        <v>744</v>
      </c>
      <c r="E53" t="s">
        <v>391</v>
      </c>
      <c r="F53" t="s">
        <v>414</v>
      </c>
      <c r="G53" t="s">
        <v>755</v>
      </c>
      <c r="H53" t="s">
        <v>756</v>
      </c>
      <c r="I53" t="s">
        <v>757</v>
      </c>
      <c r="J53" t="s">
        <v>425</v>
      </c>
      <c r="K53">
        <v>1</v>
      </c>
      <c r="L53" s="185">
        <v>129200</v>
      </c>
      <c r="M53">
        <v>45250</v>
      </c>
      <c r="N53">
        <v>51700</v>
      </c>
      <c r="O53">
        <v>58150</v>
      </c>
      <c r="P53">
        <v>64600</v>
      </c>
      <c r="Q53">
        <v>69800</v>
      </c>
      <c r="R53">
        <v>74950</v>
      </c>
      <c r="S53">
        <v>80150</v>
      </c>
      <c r="T53">
        <v>85300</v>
      </c>
      <c r="U53">
        <v>27150</v>
      </c>
      <c r="V53">
        <v>31000</v>
      </c>
      <c r="W53">
        <v>34900</v>
      </c>
      <c r="X53">
        <v>38750</v>
      </c>
      <c r="Y53">
        <v>41850</v>
      </c>
      <c r="Z53">
        <v>44950</v>
      </c>
      <c r="AA53">
        <v>50040</v>
      </c>
      <c r="AB53">
        <v>55720</v>
      </c>
      <c r="AC53">
        <v>72350</v>
      </c>
      <c r="AD53">
        <v>82700</v>
      </c>
      <c r="AE53">
        <v>93050</v>
      </c>
      <c r="AF53">
        <v>103350</v>
      </c>
      <c r="AG53">
        <v>111650</v>
      </c>
      <c r="AH53">
        <v>119900</v>
      </c>
      <c r="AI53">
        <v>128200</v>
      </c>
      <c r="AJ53">
        <v>136450</v>
      </c>
    </row>
    <row r="54" spans="1:36" x14ac:dyDescent="0.25">
      <c r="A54" s="184" t="str">
        <f t="shared" si="1"/>
        <v>Franklin</v>
      </c>
      <c r="B54" t="s">
        <v>943</v>
      </c>
      <c r="C54" t="s">
        <v>389</v>
      </c>
      <c r="D54" t="s">
        <v>744</v>
      </c>
      <c r="E54" t="s">
        <v>391</v>
      </c>
      <c r="F54" t="s">
        <v>512</v>
      </c>
      <c r="G54" t="s">
        <v>936</v>
      </c>
      <c r="H54" t="s">
        <v>937</v>
      </c>
      <c r="I54" t="s">
        <v>938</v>
      </c>
      <c r="J54" t="s">
        <v>516</v>
      </c>
      <c r="K54">
        <v>1</v>
      </c>
      <c r="L54" s="185">
        <v>111900</v>
      </c>
      <c r="M54">
        <v>43600</v>
      </c>
      <c r="N54">
        <v>49800</v>
      </c>
      <c r="O54">
        <v>56050</v>
      </c>
      <c r="P54">
        <v>62250</v>
      </c>
      <c r="Q54">
        <v>67250</v>
      </c>
      <c r="R54">
        <v>72250</v>
      </c>
      <c r="S54">
        <v>77200</v>
      </c>
      <c r="T54">
        <v>82200</v>
      </c>
      <c r="U54">
        <v>26150</v>
      </c>
      <c r="V54">
        <v>29900</v>
      </c>
      <c r="W54">
        <v>33650</v>
      </c>
      <c r="X54">
        <v>37350</v>
      </c>
      <c r="Y54">
        <v>40350</v>
      </c>
      <c r="Z54">
        <v>44360</v>
      </c>
      <c r="AA54">
        <v>50040</v>
      </c>
      <c r="AB54">
        <v>55720</v>
      </c>
      <c r="AC54">
        <v>69750</v>
      </c>
      <c r="AD54">
        <v>79700</v>
      </c>
      <c r="AE54">
        <v>89650</v>
      </c>
      <c r="AF54">
        <v>99600</v>
      </c>
      <c r="AG54">
        <v>107600</v>
      </c>
      <c r="AH54">
        <v>115550</v>
      </c>
      <c r="AI54">
        <v>123550</v>
      </c>
      <c r="AJ54">
        <v>131500</v>
      </c>
    </row>
    <row r="55" spans="1:36" x14ac:dyDescent="0.25">
      <c r="A55" s="184" t="str">
        <f t="shared" si="1"/>
        <v>Glastonbury</v>
      </c>
      <c r="B55" t="s">
        <v>771</v>
      </c>
      <c r="C55" t="s">
        <v>389</v>
      </c>
      <c r="D55" t="s">
        <v>744</v>
      </c>
      <c r="E55" t="s">
        <v>391</v>
      </c>
      <c r="F55" t="s">
        <v>414</v>
      </c>
      <c r="G55" t="s">
        <v>755</v>
      </c>
      <c r="H55" t="s">
        <v>756</v>
      </c>
      <c r="I55" t="s">
        <v>757</v>
      </c>
      <c r="J55" t="s">
        <v>426</v>
      </c>
      <c r="K55">
        <v>1</v>
      </c>
      <c r="L55" s="185">
        <v>129200</v>
      </c>
      <c r="M55">
        <v>45250</v>
      </c>
      <c r="N55">
        <v>51700</v>
      </c>
      <c r="O55">
        <v>58150</v>
      </c>
      <c r="P55">
        <v>64600</v>
      </c>
      <c r="Q55">
        <v>69800</v>
      </c>
      <c r="R55">
        <v>74950</v>
      </c>
      <c r="S55">
        <v>80150</v>
      </c>
      <c r="T55">
        <v>85300</v>
      </c>
      <c r="U55">
        <v>27150</v>
      </c>
      <c r="V55">
        <v>31000</v>
      </c>
      <c r="W55">
        <v>34900</v>
      </c>
      <c r="X55">
        <v>38750</v>
      </c>
      <c r="Y55">
        <v>41850</v>
      </c>
      <c r="Z55">
        <v>44950</v>
      </c>
      <c r="AA55">
        <v>50040</v>
      </c>
      <c r="AB55">
        <v>55720</v>
      </c>
      <c r="AC55">
        <v>72350</v>
      </c>
      <c r="AD55">
        <v>82700</v>
      </c>
      <c r="AE55">
        <v>93050</v>
      </c>
      <c r="AF55">
        <v>103350</v>
      </c>
      <c r="AG55">
        <v>111650</v>
      </c>
      <c r="AH55">
        <v>119900</v>
      </c>
      <c r="AI55">
        <v>128200</v>
      </c>
      <c r="AJ55">
        <v>136450</v>
      </c>
    </row>
    <row r="56" spans="1:36" x14ac:dyDescent="0.25">
      <c r="A56" s="184" t="str">
        <f t="shared" si="1"/>
        <v>Goshen</v>
      </c>
      <c r="B56" t="s">
        <v>900</v>
      </c>
      <c r="C56" t="s">
        <v>389</v>
      </c>
      <c r="D56" t="s">
        <v>744</v>
      </c>
      <c r="E56" t="s">
        <v>391</v>
      </c>
      <c r="F56" t="s">
        <v>892</v>
      </c>
      <c r="G56" t="s">
        <v>893</v>
      </c>
      <c r="H56" t="s">
        <v>894</v>
      </c>
      <c r="I56" t="s">
        <v>895</v>
      </c>
      <c r="J56" t="s">
        <v>450</v>
      </c>
      <c r="K56">
        <v>0</v>
      </c>
      <c r="L56" s="185">
        <v>122800</v>
      </c>
      <c r="M56">
        <v>43600</v>
      </c>
      <c r="N56">
        <v>49800</v>
      </c>
      <c r="O56">
        <v>56050</v>
      </c>
      <c r="P56">
        <v>62250</v>
      </c>
      <c r="Q56">
        <v>67250</v>
      </c>
      <c r="R56">
        <v>72250</v>
      </c>
      <c r="S56">
        <v>77200</v>
      </c>
      <c r="T56">
        <v>82200</v>
      </c>
      <c r="U56">
        <v>26150</v>
      </c>
      <c r="V56">
        <v>29900</v>
      </c>
      <c r="W56">
        <v>33650</v>
      </c>
      <c r="X56">
        <v>37350</v>
      </c>
      <c r="Y56">
        <v>40350</v>
      </c>
      <c r="Z56">
        <v>44360</v>
      </c>
      <c r="AA56">
        <v>50040</v>
      </c>
      <c r="AB56">
        <v>55720</v>
      </c>
      <c r="AC56">
        <v>69750</v>
      </c>
      <c r="AD56">
        <v>79700</v>
      </c>
      <c r="AE56">
        <v>89650</v>
      </c>
      <c r="AF56">
        <v>99600</v>
      </c>
      <c r="AG56">
        <v>107600</v>
      </c>
      <c r="AH56">
        <v>115550</v>
      </c>
      <c r="AI56">
        <v>123550</v>
      </c>
      <c r="AJ56">
        <v>131500</v>
      </c>
    </row>
    <row r="57" spans="1:36" x14ac:dyDescent="0.25">
      <c r="A57" s="184" t="str">
        <f t="shared" si="1"/>
        <v>Granby</v>
      </c>
      <c r="B57" t="s">
        <v>772</v>
      </c>
      <c r="C57" t="s">
        <v>389</v>
      </c>
      <c r="D57" t="s">
        <v>744</v>
      </c>
      <c r="E57" t="s">
        <v>391</v>
      </c>
      <c r="F57" t="s">
        <v>414</v>
      </c>
      <c r="G57" t="s">
        <v>755</v>
      </c>
      <c r="H57" t="s">
        <v>756</v>
      </c>
      <c r="I57" t="s">
        <v>757</v>
      </c>
      <c r="J57" t="s">
        <v>427</v>
      </c>
      <c r="K57">
        <v>1</v>
      </c>
      <c r="L57" s="185">
        <v>129200</v>
      </c>
      <c r="M57">
        <v>45250</v>
      </c>
      <c r="N57">
        <v>51700</v>
      </c>
      <c r="O57">
        <v>58150</v>
      </c>
      <c r="P57">
        <v>64600</v>
      </c>
      <c r="Q57">
        <v>69800</v>
      </c>
      <c r="R57">
        <v>74950</v>
      </c>
      <c r="S57">
        <v>80150</v>
      </c>
      <c r="T57">
        <v>85300</v>
      </c>
      <c r="U57">
        <v>27150</v>
      </c>
      <c r="V57">
        <v>31000</v>
      </c>
      <c r="W57">
        <v>34900</v>
      </c>
      <c r="X57">
        <v>38750</v>
      </c>
      <c r="Y57">
        <v>41850</v>
      </c>
      <c r="Z57">
        <v>44950</v>
      </c>
      <c r="AA57">
        <v>50040</v>
      </c>
      <c r="AB57">
        <v>55720</v>
      </c>
      <c r="AC57">
        <v>72350</v>
      </c>
      <c r="AD57">
        <v>82700</v>
      </c>
      <c r="AE57">
        <v>93050</v>
      </c>
      <c r="AF57">
        <v>103350</v>
      </c>
      <c r="AG57">
        <v>111650</v>
      </c>
      <c r="AH57">
        <v>119900</v>
      </c>
      <c r="AI57">
        <v>128200</v>
      </c>
      <c r="AJ57">
        <v>136450</v>
      </c>
    </row>
    <row r="58" spans="1:36" x14ac:dyDescent="0.25">
      <c r="A58" s="184" t="str">
        <f t="shared" si="1"/>
        <v>Greenwich</v>
      </c>
      <c r="B58" t="s">
        <v>974</v>
      </c>
      <c r="C58" t="s">
        <v>389</v>
      </c>
      <c r="D58" t="s">
        <v>744</v>
      </c>
      <c r="E58" t="s">
        <v>391</v>
      </c>
      <c r="F58" t="s">
        <v>975</v>
      </c>
      <c r="G58" t="s">
        <v>976</v>
      </c>
      <c r="H58" t="s">
        <v>964</v>
      </c>
      <c r="I58" t="s">
        <v>965</v>
      </c>
      <c r="J58" t="s">
        <v>398</v>
      </c>
      <c r="K58">
        <v>1</v>
      </c>
      <c r="L58" s="185">
        <v>156800</v>
      </c>
      <c r="M58">
        <v>57050</v>
      </c>
      <c r="N58">
        <v>65200</v>
      </c>
      <c r="O58">
        <v>73350</v>
      </c>
      <c r="P58">
        <v>81500</v>
      </c>
      <c r="Q58">
        <v>88050</v>
      </c>
      <c r="R58">
        <v>94550</v>
      </c>
      <c r="S58">
        <v>101100</v>
      </c>
      <c r="T58">
        <v>107600</v>
      </c>
      <c r="U58">
        <v>34250</v>
      </c>
      <c r="V58">
        <v>39150</v>
      </c>
      <c r="W58">
        <v>44050</v>
      </c>
      <c r="X58">
        <v>48900</v>
      </c>
      <c r="Y58">
        <v>52850</v>
      </c>
      <c r="Z58">
        <v>56750</v>
      </c>
      <c r="AA58">
        <v>60650</v>
      </c>
      <c r="AB58">
        <v>64550</v>
      </c>
      <c r="AC58">
        <v>82000</v>
      </c>
      <c r="AD58">
        <v>93700</v>
      </c>
      <c r="AE58">
        <v>105400</v>
      </c>
      <c r="AF58">
        <v>117100</v>
      </c>
      <c r="AG58">
        <v>126500</v>
      </c>
      <c r="AH58">
        <v>135850</v>
      </c>
      <c r="AI58">
        <v>145250</v>
      </c>
      <c r="AJ58">
        <v>154600</v>
      </c>
    </row>
    <row r="59" spans="1:36" x14ac:dyDescent="0.25">
      <c r="A59" s="184" t="str">
        <f t="shared" si="1"/>
        <v>Griswold</v>
      </c>
      <c r="B59" t="s">
        <v>944</v>
      </c>
      <c r="C59" t="s">
        <v>389</v>
      </c>
      <c r="D59" t="s">
        <v>744</v>
      </c>
      <c r="E59" t="s">
        <v>391</v>
      </c>
      <c r="F59" t="s">
        <v>512</v>
      </c>
      <c r="G59" t="s">
        <v>936</v>
      </c>
      <c r="H59" t="s">
        <v>937</v>
      </c>
      <c r="I59" t="s">
        <v>938</v>
      </c>
      <c r="J59" t="s">
        <v>517</v>
      </c>
      <c r="K59">
        <v>1</v>
      </c>
      <c r="L59" s="185">
        <v>111900</v>
      </c>
      <c r="M59">
        <v>43600</v>
      </c>
      <c r="N59">
        <v>49800</v>
      </c>
      <c r="O59">
        <v>56050</v>
      </c>
      <c r="P59">
        <v>62250</v>
      </c>
      <c r="Q59">
        <v>67250</v>
      </c>
      <c r="R59">
        <v>72250</v>
      </c>
      <c r="S59">
        <v>77200</v>
      </c>
      <c r="T59">
        <v>82200</v>
      </c>
      <c r="U59">
        <v>26150</v>
      </c>
      <c r="V59">
        <v>29900</v>
      </c>
      <c r="W59">
        <v>33650</v>
      </c>
      <c r="X59">
        <v>37350</v>
      </c>
      <c r="Y59">
        <v>40350</v>
      </c>
      <c r="Z59">
        <v>44360</v>
      </c>
      <c r="AA59">
        <v>50040</v>
      </c>
      <c r="AB59">
        <v>55720</v>
      </c>
      <c r="AC59">
        <v>69750</v>
      </c>
      <c r="AD59">
        <v>79700</v>
      </c>
      <c r="AE59">
        <v>89650</v>
      </c>
      <c r="AF59">
        <v>99600</v>
      </c>
      <c r="AG59">
        <v>107600</v>
      </c>
      <c r="AH59">
        <v>115550</v>
      </c>
      <c r="AI59">
        <v>123550</v>
      </c>
      <c r="AJ59">
        <v>131500</v>
      </c>
    </row>
    <row r="60" spans="1:36" x14ac:dyDescent="0.25">
      <c r="A60" s="184" t="str">
        <f t="shared" si="1"/>
        <v>Groton</v>
      </c>
      <c r="B60" t="s">
        <v>945</v>
      </c>
      <c r="C60" t="s">
        <v>389</v>
      </c>
      <c r="D60" t="s">
        <v>744</v>
      </c>
      <c r="E60" t="s">
        <v>391</v>
      </c>
      <c r="F60" t="s">
        <v>512</v>
      </c>
      <c r="G60" t="s">
        <v>936</v>
      </c>
      <c r="H60" t="s">
        <v>937</v>
      </c>
      <c r="I60" t="s">
        <v>938</v>
      </c>
      <c r="J60" t="s">
        <v>518</v>
      </c>
      <c r="K60">
        <v>1</v>
      </c>
      <c r="L60" s="185">
        <v>111900</v>
      </c>
      <c r="M60">
        <v>43600</v>
      </c>
      <c r="N60">
        <v>49800</v>
      </c>
      <c r="O60">
        <v>56050</v>
      </c>
      <c r="P60">
        <v>62250</v>
      </c>
      <c r="Q60">
        <v>67250</v>
      </c>
      <c r="R60">
        <v>72250</v>
      </c>
      <c r="S60">
        <v>77200</v>
      </c>
      <c r="T60">
        <v>82200</v>
      </c>
      <c r="U60">
        <v>26150</v>
      </c>
      <c r="V60">
        <v>29900</v>
      </c>
      <c r="W60">
        <v>33650</v>
      </c>
      <c r="X60">
        <v>37350</v>
      </c>
      <c r="Y60">
        <v>40350</v>
      </c>
      <c r="Z60">
        <v>44360</v>
      </c>
      <c r="AA60">
        <v>50040</v>
      </c>
      <c r="AB60">
        <v>55720</v>
      </c>
      <c r="AC60">
        <v>69750</v>
      </c>
      <c r="AD60">
        <v>79700</v>
      </c>
      <c r="AE60">
        <v>89650</v>
      </c>
      <c r="AF60">
        <v>99600</v>
      </c>
      <c r="AG60">
        <v>107600</v>
      </c>
      <c r="AH60">
        <v>115550</v>
      </c>
      <c r="AI60">
        <v>123550</v>
      </c>
      <c r="AJ60">
        <v>131500</v>
      </c>
    </row>
    <row r="61" spans="1:36" x14ac:dyDescent="0.25">
      <c r="A61" s="184" t="str">
        <f t="shared" si="1"/>
        <v>Guilford</v>
      </c>
      <c r="B61" t="s">
        <v>923</v>
      </c>
      <c r="C61" t="s">
        <v>389</v>
      </c>
      <c r="D61" t="s">
        <v>744</v>
      </c>
      <c r="E61" t="s">
        <v>391</v>
      </c>
      <c r="F61" t="s">
        <v>917</v>
      </c>
      <c r="G61" t="s">
        <v>918</v>
      </c>
      <c r="H61" t="s">
        <v>919</v>
      </c>
      <c r="I61" t="s">
        <v>920</v>
      </c>
      <c r="J61" t="s">
        <v>492</v>
      </c>
      <c r="K61">
        <v>1</v>
      </c>
      <c r="L61" s="185">
        <v>123200</v>
      </c>
      <c r="M61">
        <v>43600</v>
      </c>
      <c r="N61">
        <v>49800</v>
      </c>
      <c r="O61">
        <v>56050</v>
      </c>
      <c r="P61">
        <v>62250</v>
      </c>
      <c r="Q61">
        <v>67250</v>
      </c>
      <c r="R61">
        <v>72250</v>
      </c>
      <c r="S61">
        <v>77200</v>
      </c>
      <c r="T61">
        <v>82200</v>
      </c>
      <c r="U61">
        <v>26150</v>
      </c>
      <c r="V61">
        <v>29900</v>
      </c>
      <c r="W61">
        <v>33650</v>
      </c>
      <c r="X61">
        <v>37350</v>
      </c>
      <c r="Y61">
        <v>40350</v>
      </c>
      <c r="Z61">
        <v>44360</v>
      </c>
      <c r="AA61">
        <v>50040</v>
      </c>
      <c r="AB61">
        <v>55720</v>
      </c>
      <c r="AC61">
        <v>69750</v>
      </c>
      <c r="AD61">
        <v>79700</v>
      </c>
      <c r="AE61">
        <v>89650</v>
      </c>
      <c r="AF61">
        <v>99600</v>
      </c>
      <c r="AG61">
        <v>107600</v>
      </c>
      <c r="AH61">
        <v>115550</v>
      </c>
      <c r="AI61">
        <v>123550</v>
      </c>
      <c r="AJ61">
        <v>131500</v>
      </c>
    </row>
    <row r="62" spans="1:36" x14ac:dyDescent="0.25">
      <c r="A62" s="184" t="str">
        <f t="shared" si="1"/>
        <v>Haddam</v>
      </c>
      <c r="B62" t="s">
        <v>831</v>
      </c>
      <c r="C62" t="s">
        <v>389</v>
      </c>
      <c r="D62" t="s">
        <v>744</v>
      </c>
      <c r="E62" t="s">
        <v>391</v>
      </c>
      <c r="F62" t="s">
        <v>414</v>
      </c>
      <c r="G62" t="s">
        <v>755</v>
      </c>
      <c r="H62" t="s">
        <v>816</v>
      </c>
      <c r="I62" t="s">
        <v>817</v>
      </c>
      <c r="J62" t="s">
        <v>478</v>
      </c>
      <c r="K62">
        <v>1</v>
      </c>
      <c r="L62" s="185">
        <v>129200</v>
      </c>
      <c r="M62">
        <v>45250</v>
      </c>
      <c r="N62">
        <v>51700</v>
      </c>
      <c r="O62">
        <v>58150</v>
      </c>
      <c r="P62">
        <v>64600</v>
      </c>
      <c r="Q62">
        <v>69800</v>
      </c>
      <c r="R62">
        <v>74950</v>
      </c>
      <c r="S62">
        <v>80150</v>
      </c>
      <c r="T62">
        <v>85300</v>
      </c>
      <c r="U62">
        <v>27150</v>
      </c>
      <c r="V62">
        <v>31000</v>
      </c>
      <c r="W62">
        <v>34900</v>
      </c>
      <c r="X62">
        <v>38750</v>
      </c>
      <c r="Y62">
        <v>41850</v>
      </c>
      <c r="Z62">
        <v>44950</v>
      </c>
      <c r="AA62">
        <v>50040</v>
      </c>
      <c r="AB62">
        <v>55720</v>
      </c>
      <c r="AC62">
        <v>72350</v>
      </c>
      <c r="AD62">
        <v>82700</v>
      </c>
      <c r="AE62">
        <v>93050</v>
      </c>
      <c r="AF62">
        <v>103350</v>
      </c>
      <c r="AG62">
        <v>111650</v>
      </c>
      <c r="AH62">
        <v>119900</v>
      </c>
      <c r="AI62">
        <v>128200</v>
      </c>
      <c r="AJ62">
        <v>136450</v>
      </c>
    </row>
    <row r="63" spans="1:36" x14ac:dyDescent="0.25">
      <c r="A63" s="184" t="str">
        <f t="shared" si="1"/>
        <v>Hamden</v>
      </c>
      <c r="B63" t="s">
        <v>924</v>
      </c>
      <c r="C63" t="s">
        <v>389</v>
      </c>
      <c r="D63" t="s">
        <v>744</v>
      </c>
      <c r="E63" t="s">
        <v>391</v>
      </c>
      <c r="F63" t="s">
        <v>917</v>
      </c>
      <c r="G63" t="s">
        <v>918</v>
      </c>
      <c r="H63" t="s">
        <v>919</v>
      </c>
      <c r="I63" t="s">
        <v>920</v>
      </c>
      <c r="J63" t="s">
        <v>493</v>
      </c>
      <c r="K63">
        <v>1</v>
      </c>
      <c r="L63" s="185">
        <v>123200</v>
      </c>
      <c r="M63">
        <v>43600</v>
      </c>
      <c r="N63">
        <v>49800</v>
      </c>
      <c r="O63">
        <v>56050</v>
      </c>
      <c r="P63">
        <v>62250</v>
      </c>
      <c r="Q63">
        <v>67250</v>
      </c>
      <c r="R63">
        <v>72250</v>
      </c>
      <c r="S63">
        <v>77200</v>
      </c>
      <c r="T63">
        <v>82200</v>
      </c>
      <c r="U63">
        <v>26150</v>
      </c>
      <c r="V63">
        <v>29900</v>
      </c>
      <c r="W63">
        <v>33650</v>
      </c>
      <c r="X63">
        <v>37350</v>
      </c>
      <c r="Y63">
        <v>40350</v>
      </c>
      <c r="Z63">
        <v>44360</v>
      </c>
      <c r="AA63">
        <v>50040</v>
      </c>
      <c r="AB63">
        <v>55720</v>
      </c>
      <c r="AC63">
        <v>69750</v>
      </c>
      <c r="AD63">
        <v>79700</v>
      </c>
      <c r="AE63">
        <v>89650</v>
      </c>
      <c r="AF63">
        <v>99600</v>
      </c>
      <c r="AG63">
        <v>107600</v>
      </c>
      <c r="AH63">
        <v>115550</v>
      </c>
      <c r="AI63">
        <v>123550</v>
      </c>
      <c r="AJ63">
        <v>131500</v>
      </c>
    </row>
    <row r="64" spans="1:36" x14ac:dyDescent="0.25">
      <c r="A64" s="184" t="str">
        <f t="shared" si="1"/>
        <v>Hampton</v>
      </c>
      <c r="B64" t="s">
        <v>878</v>
      </c>
      <c r="C64" t="s">
        <v>389</v>
      </c>
      <c r="D64" t="s">
        <v>744</v>
      </c>
      <c r="E64" t="s">
        <v>391</v>
      </c>
      <c r="F64" t="s">
        <v>870</v>
      </c>
      <c r="G64" t="s">
        <v>871</v>
      </c>
      <c r="H64" t="s">
        <v>872</v>
      </c>
      <c r="I64" t="s">
        <v>873</v>
      </c>
      <c r="J64" t="s">
        <v>552</v>
      </c>
      <c r="K64">
        <v>0</v>
      </c>
      <c r="L64" s="185">
        <v>126500</v>
      </c>
      <c r="M64">
        <v>43750</v>
      </c>
      <c r="N64">
        <v>50000</v>
      </c>
      <c r="O64">
        <v>56250</v>
      </c>
      <c r="P64">
        <v>62500</v>
      </c>
      <c r="Q64">
        <v>67500</v>
      </c>
      <c r="R64">
        <v>72500</v>
      </c>
      <c r="S64">
        <v>77500</v>
      </c>
      <c r="T64">
        <v>82500</v>
      </c>
      <c r="U64">
        <v>26250</v>
      </c>
      <c r="V64">
        <v>30000</v>
      </c>
      <c r="W64">
        <v>33750</v>
      </c>
      <c r="X64">
        <v>37500</v>
      </c>
      <c r="Y64">
        <v>40500</v>
      </c>
      <c r="Z64">
        <v>44360</v>
      </c>
      <c r="AA64">
        <v>50040</v>
      </c>
      <c r="AB64">
        <v>55720</v>
      </c>
      <c r="AC64">
        <v>70000</v>
      </c>
      <c r="AD64">
        <v>80000</v>
      </c>
      <c r="AE64">
        <v>90000</v>
      </c>
      <c r="AF64">
        <v>100000</v>
      </c>
      <c r="AG64">
        <v>108000</v>
      </c>
      <c r="AH64">
        <v>116000</v>
      </c>
      <c r="AI64">
        <v>124000</v>
      </c>
      <c r="AJ64">
        <v>132000</v>
      </c>
    </row>
    <row r="65" spans="1:36" x14ac:dyDescent="0.25">
      <c r="A65" s="184" t="str">
        <f t="shared" si="1"/>
        <v>Hartford</v>
      </c>
      <c r="B65" t="s">
        <v>773</v>
      </c>
      <c r="C65" t="s">
        <v>389</v>
      </c>
      <c r="D65" t="s">
        <v>744</v>
      </c>
      <c r="E65" t="s">
        <v>391</v>
      </c>
      <c r="F65" t="s">
        <v>414</v>
      </c>
      <c r="G65" t="s">
        <v>755</v>
      </c>
      <c r="H65" t="s">
        <v>756</v>
      </c>
      <c r="I65" t="s">
        <v>757</v>
      </c>
      <c r="J65" t="s">
        <v>428</v>
      </c>
      <c r="K65">
        <v>1</v>
      </c>
      <c r="L65" s="185">
        <v>129200</v>
      </c>
      <c r="M65">
        <v>45250</v>
      </c>
      <c r="N65">
        <v>51700</v>
      </c>
      <c r="O65">
        <v>58150</v>
      </c>
      <c r="P65">
        <v>64600</v>
      </c>
      <c r="Q65">
        <v>69800</v>
      </c>
      <c r="R65">
        <v>74950</v>
      </c>
      <c r="S65">
        <v>80150</v>
      </c>
      <c r="T65">
        <v>85300</v>
      </c>
      <c r="U65">
        <v>27150</v>
      </c>
      <c r="V65">
        <v>31000</v>
      </c>
      <c r="W65">
        <v>34900</v>
      </c>
      <c r="X65">
        <v>38750</v>
      </c>
      <c r="Y65">
        <v>41850</v>
      </c>
      <c r="Z65">
        <v>44950</v>
      </c>
      <c r="AA65">
        <v>50040</v>
      </c>
      <c r="AB65">
        <v>55720</v>
      </c>
      <c r="AC65">
        <v>72350</v>
      </c>
      <c r="AD65">
        <v>82700</v>
      </c>
      <c r="AE65">
        <v>93050</v>
      </c>
      <c r="AF65">
        <v>103350</v>
      </c>
      <c r="AG65">
        <v>111650</v>
      </c>
      <c r="AH65">
        <v>119900</v>
      </c>
      <c r="AI65">
        <v>128200</v>
      </c>
      <c r="AJ65">
        <v>136450</v>
      </c>
    </row>
    <row r="66" spans="1:36" x14ac:dyDescent="0.25">
      <c r="A66" s="184" t="str">
        <f t="shared" ref="A66:A97" si="2">_xlfn.TEXTBEFORE(J66," town")</f>
        <v>Hartland</v>
      </c>
      <c r="B66" t="s">
        <v>901</v>
      </c>
      <c r="C66" t="s">
        <v>389</v>
      </c>
      <c r="D66" t="s">
        <v>744</v>
      </c>
      <c r="E66" t="s">
        <v>391</v>
      </c>
      <c r="F66" t="s">
        <v>892</v>
      </c>
      <c r="G66" t="s">
        <v>893</v>
      </c>
      <c r="H66" t="s">
        <v>894</v>
      </c>
      <c r="I66" t="s">
        <v>895</v>
      </c>
      <c r="J66" t="s">
        <v>429</v>
      </c>
      <c r="K66">
        <v>0</v>
      </c>
      <c r="L66" s="185">
        <v>122800</v>
      </c>
      <c r="M66">
        <v>43600</v>
      </c>
      <c r="N66">
        <v>49800</v>
      </c>
      <c r="O66">
        <v>56050</v>
      </c>
      <c r="P66">
        <v>62250</v>
      </c>
      <c r="Q66">
        <v>67250</v>
      </c>
      <c r="R66">
        <v>72250</v>
      </c>
      <c r="S66">
        <v>77200</v>
      </c>
      <c r="T66">
        <v>82200</v>
      </c>
      <c r="U66">
        <v>26150</v>
      </c>
      <c r="V66">
        <v>29900</v>
      </c>
      <c r="W66">
        <v>33650</v>
      </c>
      <c r="X66">
        <v>37350</v>
      </c>
      <c r="Y66">
        <v>40350</v>
      </c>
      <c r="Z66">
        <v>44360</v>
      </c>
      <c r="AA66">
        <v>50040</v>
      </c>
      <c r="AB66">
        <v>55720</v>
      </c>
      <c r="AC66">
        <v>69750</v>
      </c>
      <c r="AD66">
        <v>79700</v>
      </c>
      <c r="AE66">
        <v>89650</v>
      </c>
      <c r="AF66">
        <v>99600</v>
      </c>
      <c r="AG66">
        <v>107600</v>
      </c>
      <c r="AH66">
        <v>115550</v>
      </c>
      <c r="AI66">
        <v>123550</v>
      </c>
      <c r="AJ66">
        <v>131500</v>
      </c>
    </row>
    <row r="67" spans="1:36" x14ac:dyDescent="0.25">
      <c r="A67" s="184" t="str">
        <f t="shared" si="2"/>
        <v>Harwinton</v>
      </c>
      <c r="B67" t="s">
        <v>902</v>
      </c>
      <c r="C67" t="s">
        <v>389</v>
      </c>
      <c r="D67" t="s">
        <v>744</v>
      </c>
      <c r="E67" t="s">
        <v>391</v>
      </c>
      <c r="F67" t="s">
        <v>892</v>
      </c>
      <c r="G67" t="s">
        <v>893</v>
      </c>
      <c r="H67" t="s">
        <v>894</v>
      </c>
      <c r="I67" t="s">
        <v>895</v>
      </c>
      <c r="J67" t="s">
        <v>451</v>
      </c>
      <c r="K67">
        <v>0</v>
      </c>
      <c r="L67" s="185">
        <v>122800</v>
      </c>
      <c r="M67">
        <v>43600</v>
      </c>
      <c r="N67">
        <v>49800</v>
      </c>
      <c r="O67">
        <v>56050</v>
      </c>
      <c r="P67">
        <v>62250</v>
      </c>
      <c r="Q67">
        <v>67250</v>
      </c>
      <c r="R67">
        <v>72250</v>
      </c>
      <c r="S67">
        <v>77200</v>
      </c>
      <c r="T67">
        <v>82200</v>
      </c>
      <c r="U67">
        <v>26150</v>
      </c>
      <c r="V67">
        <v>29900</v>
      </c>
      <c r="W67">
        <v>33650</v>
      </c>
      <c r="X67">
        <v>37350</v>
      </c>
      <c r="Y67">
        <v>40350</v>
      </c>
      <c r="Z67">
        <v>44360</v>
      </c>
      <c r="AA67">
        <v>50040</v>
      </c>
      <c r="AB67">
        <v>55720</v>
      </c>
      <c r="AC67">
        <v>69750</v>
      </c>
      <c r="AD67">
        <v>79700</v>
      </c>
      <c r="AE67">
        <v>89650</v>
      </c>
      <c r="AF67">
        <v>99600</v>
      </c>
      <c r="AG67">
        <v>107600</v>
      </c>
      <c r="AH67">
        <v>115550</v>
      </c>
      <c r="AI67">
        <v>123550</v>
      </c>
      <c r="AJ67">
        <v>131500</v>
      </c>
    </row>
    <row r="68" spans="1:36" x14ac:dyDescent="0.25">
      <c r="A68" s="184" t="str">
        <f t="shared" si="2"/>
        <v>Hebron</v>
      </c>
      <c r="B68" t="s">
        <v>774</v>
      </c>
      <c r="C68" t="s">
        <v>389</v>
      </c>
      <c r="D68" t="s">
        <v>744</v>
      </c>
      <c r="E68" t="s">
        <v>391</v>
      </c>
      <c r="F68" t="s">
        <v>414</v>
      </c>
      <c r="G68" t="s">
        <v>755</v>
      </c>
      <c r="H68" t="s">
        <v>756</v>
      </c>
      <c r="I68" t="s">
        <v>757</v>
      </c>
      <c r="J68" t="s">
        <v>539</v>
      </c>
      <c r="K68">
        <v>1</v>
      </c>
      <c r="L68" s="185">
        <v>129200</v>
      </c>
      <c r="M68">
        <v>45250</v>
      </c>
      <c r="N68">
        <v>51700</v>
      </c>
      <c r="O68">
        <v>58150</v>
      </c>
      <c r="P68">
        <v>64600</v>
      </c>
      <c r="Q68">
        <v>69800</v>
      </c>
      <c r="R68">
        <v>74950</v>
      </c>
      <c r="S68">
        <v>80150</v>
      </c>
      <c r="T68">
        <v>85300</v>
      </c>
      <c r="U68">
        <v>27150</v>
      </c>
      <c r="V68">
        <v>31000</v>
      </c>
      <c r="W68">
        <v>34900</v>
      </c>
      <c r="X68">
        <v>38750</v>
      </c>
      <c r="Y68">
        <v>41850</v>
      </c>
      <c r="Z68">
        <v>44950</v>
      </c>
      <c r="AA68">
        <v>50040</v>
      </c>
      <c r="AB68">
        <v>55720</v>
      </c>
      <c r="AC68">
        <v>72350</v>
      </c>
      <c r="AD68">
        <v>82700</v>
      </c>
      <c r="AE68">
        <v>93050</v>
      </c>
      <c r="AF68">
        <v>103350</v>
      </c>
      <c r="AG68">
        <v>111650</v>
      </c>
      <c r="AH68">
        <v>119900</v>
      </c>
      <c r="AI68">
        <v>128200</v>
      </c>
      <c r="AJ68">
        <v>136450</v>
      </c>
    </row>
    <row r="69" spans="1:36" x14ac:dyDescent="0.25">
      <c r="A69" s="184" t="str">
        <f t="shared" si="2"/>
        <v>Kent</v>
      </c>
      <c r="B69" t="s">
        <v>903</v>
      </c>
      <c r="C69" t="s">
        <v>389</v>
      </c>
      <c r="D69" t="s">
        <v>744</v>
      </c>
      <c r="E69" t="s">
        <v>391</v>
      </c>
      <c r="F69" t="s">
        <v>892</v>
      </c>
      <c r="G69" t="s">
        <v>893</v>
      </c>
      <c r="H69" t="s">
        <v>894</v>
      </c>
      <c r="I69" t="s">
        <v>895</v>
      </c>
      <c r="J69" t="s">
        <v>452</v>
      </c>
      <c r="K69">
        <v>0</v>
      </c>
      <c r="L69" s="185">
        <v>122800</v>
      </c>
      <c r="M69">
        <v>43600</v>
      </c>
      <c r="N69">
        <v>49800</v>
      </c>
      <c r="O69">
        <v>56050</v>
      </c>
      <c r="P69">
        <v>62250</v>
      </c>
      <c r="Q69">
        <v>67250</v>
      </c>
      <c r="R69">
        <v>72250</v>
      </c>
      <c r="S69">
        <v>77200</v>
      </c>
      <c r="T69">
        <v>82200</v>
      </c>
      <c r="U69">
        <v>26150</v>
      </c>
      <c r="V69">
        <v>29900</v>
      </c>
      <c r="W69">
        <v>33650</v>
      </c>
      <c r="X69">
        <v>37350</v>
      </c>
      <c r="Y69">
        <v>40350</v>
      </c>
      <c r="Z69">
        <v>44360</v>
      </c>
      <c r="AA69">
        <v>50040</v>
      </c>
      <c r="AB69">
        <v>55720</v>
      </c>
      <c r="AC69">
        <v>69750</v>
      </c>
      <c r="AD69">
        <v>79700</v>
      </c>
      <c r="AE69">
        <v>89650</v>
      </c>
      <c r="AF69">
        <v>99600</v>
      </c>
      <c r="AG69">
        <v>107600</v>
      </c>
      <c r="AH69">
        <v>115550</v>
      </c>
      <c r="AI69">
        <v>123550</v>
      </c>
      <c r="AJ69">
        <v>131500</v>
      </c>
    </row>
    <row r="70" spans="1:36" x14ac:dyDescent="0.25">
      <c r="A70" s="184" t="str">
        <f t="shared" si="2"/>
        <v>Killingly</v>
      </c>
      <c r="B70" t="s">
        <v>879</v>
      </c>
      <c r="C70" t="s">
        <v>389</v>
      </c>
      <c r="D70" t="s">
        <v>744</v>
      </c>
      <c r="E70" t="s">
        <v>391</v>
      </c>
      <c r="F70" t="s">
        <v>870</v>
      </c>
      <c r="G70" t="s">
        <v>871</v>
      </c>
      <c r="H70" t="s">
        <v>872</v>
      </c>
      <c r="I70" t="s">
        <v>873</v>
      </c>
      <c r="J70" t="s">
        <v>553</v>
      </c>
      <c r="K70">
        <v>0</v>
      </c>
      <c r="L70" s="185">
        <v>126500</v>
      </c>
      <c r="M70">
        <v>43750</v>
      </c>
      <c r="N70">
        <v>50000</v>
      </c>
      <c r="O70">
        <v>56250</v>
      </c>
      <c r="P70">
        <v>62500</v>
      </c>
      <c r="Q70">
        <v>67500</v>
      </c>
      <c r="R70">
        <v>72500</v>
      </c>
      <c r="S70">
        <v>77500</v>
      </c>
      <c r="T70">
        <v>82500</v>
      </c>
      <c r="U70">
        <v>26250</v>
      </c>
      <c r="V70">
        <v>30000</v>
      </c>
      <c r="W70">
        <v>33750</v>
      </c>
      <c r="X70">
        <v>37500</v>
      </c>
      <c r="Y70">
        <v>40500</v>
      </c>
      <c r="Z70">
        <v>44360</v>
      </c>
      <c r="AA70">
        <v>50040</v>
      </c>
      <c r="AB70">
        <v>55720</v>
      </c>
      <c r="AC70">
        <v>70000</v>
      </c>
      <c r="AD70">
        <v>80000</v>
      </c>
      <c r="AE70">
        <v>90000</v>
      </c>
      <c r="AF70">
        <v>100000</v>
      </c>
      <c r="AG70">
        <v>108000</v>
      </c>
      <c r="AH70">
        <v>116000</v>
      </c>
      <c r="AI70">
        <v>124000</v>
      </c>
      <c r="AJ70">
        <v>132000</v>
      </c>
    </row>
    <row r="71" spans="1:36" x14ac:dyDescent="0.25">
      <c r="A71" s="184" t="str">
        <f t="shared" si="2"/>
        <v>Killingworth</v>
      </c>
      <c r="B71" t="s">
        <v>832</v>
      </c>
      <c r="C71" t="s">
        <v>389</v>
      </c>
      <c r="D71" t="s">
        <v>744</v>
      </c>
      <c r="E71" t="s">
        <v>391</v>
      </c>
      <c r="F71" t="s">
        <v>833</v>
      </c>
      <c r="G71" t="s">
        <v>834</v>
      </c>
      <c r="H71" t="s">
        <v>816</v>
      </c>
      <c r="I71" t="s">
        <v>817</v>
      </c>
      <c r="J71" t="s">
        <v>479</v>
      </c>
      <c r="K71">
        <v>1</v>
      </c>
      <c r="L71" s="185">
        <v>129200</v>
      </c>
      <c r="M71">
        <v>46000</v>
      </c>
      <c r="N71">
        <v>52550</v>
      </c>
      <c r="O71">
        <v>59100</v>
      </c>
      <c r="P71">
        <v>65650</v>
      </c>
      <c r="Q71">
        <v>70950</v>
      </c>
      <c r="R71">
        <v>76200</v>
      </c>
      <c r="S71">
        <v>81450</v>
      </c>
      <c r="T71">
        <v>86700</v>
      </c>
      <c r="U71">
        <v>27600</v>
      </c>
      <c r="V71">
        <v>31550</v>
      </c>
      <c r="W71">
        <v>35500</v>
      </c>
      <c r="X71">
        <v>39400</v>
      </c>
      <c r="Y71">
        <v>42600</v>
      </c>
      <c r="Z71">
        <v>45750</v>
      </c>
      <c r="AA71">
        <v>50040</v>
      </c>
      <c r="AB71">
        <v>55720</v>
      </c>
      <c r="AC71">
        <v>73550</v>
      </c>
      <c r="AD71">
        <v>84050</v>
      </c>
      <c r="AE71">
        <v>94550</v>
      </c>
      <c r="AF71">
        <v>105050</v>
      </c>
      <c r="AG71">
        <v>113500</v>
      </c>
      <c r="AH71">
        <v>121900</v>
      </c>
      <c r="AI71">
        <v>130300</v>
      </c>
      <c r="AJ71">
        <v>138700</v>
      </c>
    </row>
    <row r="72" spans="1:36" x14ac:dyDescent="0.25">
      <c r="A72" s="184" t="str">
        <f t="shared" si="2"/>
        <v>Lebanon</v>
      </c>
      <c r="B72" t="s">
        <v>946</v>
      </c>
      <c r="C72" t="s">
        <v>389</v>
      </c>
      <c r="D72" t="s">
        <v>744</v>
      </c>
      <c r="E72" t="s">
        <v>391</v>
      </c>
      <c r="F72" t="s">
        <v>947</v>
      </c>
      <c r="G72" t="s">
        <v>948</v>
      </c>
      <c r="H72" t="s">
        <v>937</v>
      </c>
      <c r="I72" t="s">
        <v>938</v>
      </c>
      <c r="J72" t="s">
        <v>519</v>
      </c>
      <c r="K72">
        <v>1</v>
      </c>
      <c r="L72" s="185">
        <v>111900</v>
      </c>
      <c r="M72">
        <v>46950</v>
      </c>
      <c r="N72">
        <v>53650</v>
      </c>
      <c r="O72">
        <v>60400</v>
      </c>
      <c r="P72">
        <v>67050</v>
      </c>
      <c r="Q72">
        <v>72450</v>
      </c>
      <c r="R72">
        <v>77800</v>
      </c>
      <c r="S72">
        <v>83150</v>
      </c>
      <c r="T72">
        <v>88550</v>
      </c>
      <c r="U72">
        <v>28200</v>
      </c>
      <c r="V72">
        <v>32200</v>
      </c>
      <c r="W72">
        <v>36250</v>
      </c>
      <c r="X72">
        <v>40250</v>
      </c>
      <c r="Y72">
        <v>43500</v>
      </c>
      <c r="Z72">
        <v>46700</v>
      </c>
      <c r="AA72">
        <v>50040</v>
      </c>
      <c r="AB72">
        <v>55720</v>
      </c>
      <c r="AC72">
        <v>74800</v>
      </c>
      <c r="AD72">
        <v>85450</v>
      </c>
      <c r="AE72">
        <v>96150</v>
      </c>
      <c r="AF72">
        <v>106800</v>
      </c>
      <c r="AG72">
        <v>115350</v>
      </c>
      <c r="AH72">
        <v>123900</v>
      </c>
      <c r="AI72">
        <v>132450</v>
      </c>
      <c r="AJ72">
        <v>141000</v>
      </c>
    </row>
    <row r="73" spans="1:36" x14ac:dyDescent="0.25">
      <c r="A73" s="184" t="str">
        <f t="shared" si="2"/>
        <v>Ledyard</v>
      </c>
      <c r="B73" t="s">
        <v>949</v>
      </c>
      <c r="C73" t="s">
        <v>389</v>
      </c>
      <c r="D73" t="s">
        <v>744</v>
      </c>
      <c r="E73" t="s">
        <v>391</v>
      </c>
      <c r="F73" t="s">
        <v>512</v>
      </c>
      <c r="G73" t="s">
        <v>936</v>
      </c>
      <c r="H73" t="s">
        <v>937</v>
      </c>
      <c r="I73" t="s">
        <v>938</v>
      </c>
      <c r="J73" t="s">
        <v>520</v>
      </c>
      <c r="K73">
        <v>1</v>
      </c>
      <c r="L73" s="185">
        <v>111900</v>
      </c>
      <c r="M73">
        <v>43600</v>
      </c>
      <c r="N73">
        <v>49800</v>
      </c>
      <c r="O73">
        <v>56050</v>
      </c>
      <c r="P73">
        <v>62250</v>
      </c>
      <c r="Q73">
        <v>67250</v>
      </c>
      <c r="R73">
        <v>72250</v>
      </c>
      <c r="S73">
        <v>77200</v>
      </c>
      <c r="T73">
        <v>82200</v>
      </c>
      <c r="U73">
        <v>26150</v>
      </c>
      <c r="V73">
        <v>29900</v>
      </c>
      <c r="W73">
        <v>33650</v>
      </c>
      <c r="X73">
        <v>37350</v>
      </c>
      <c r="Y73">
        <v>40350</v>
      </c>
      <c r="Z73">
        <v>44360</v>
      </c>
      <c r="AA73">
        <v>50040</v>
      </c>
      <c r="AB73">
        <v>55720</v>
      </c>
      <c r="AC73">
        <v>69750</v>
      </c>
      <c r="AD73">
        <v>79700</v>
      </c>
      <c r="AE73">
        <v>89650</v>
      </c>
      <c r="AF73">
        <v>99600</v>
      </c>
      <c r="AG73">
        <v>107600</v>
      </c>
      <c r="AH73">
        <v>115550</v>
      </c>
      <c r="AI73">
        <v>123550</v>
      </c>
      <c r="AJ73">
        <v>131500</v>
      </c>
    </row>
    <row r="74" spans="1:36" x14ac:dyDescent="0.25">
      <c r="A74" s="184" t="str">
        <f t="shared" si="2"/>
        <v>Lisbon</v>
      </c>
      <c r="B74" t="s">
        <v>950</v>
      </c>
      <c r="C74" t="s">
        <v>389</v>
      </c>
      <c r="D74" t="s">
        <v>744</v>
      </c>
      <c r="E74" t="s">
        <v>391</v>
      </c>
      <c r="F74" t="s">
        <v>512</v>
      </c>
      <c r="G74" t="s">
        <v>936</v>
      </c>
      <c r="H74" t="s">
        <v>937</v>
      </c>
      <c r="I74" t="s">
        <v>938</v>
      </c>
      <c r="J74" t="s">
        <v>521</v>
      </c>
      <c r="K74">
        <v>1</v>
      </c>
      <c r="L74" s="185">
        <v>111900</v>
      </c>
      <c r="M74">
        <v>43600</v>
      </c>
      <c r="N74">
        <v>49800</v>
      </c>
      <c r="O74">
        <v>56050</v>
      </c>
      <c r="P74">
        <v>62250</v>
      </c>
      <c r="Q74">
        <v>67250</v>
      </c>
      <c r="R74">
        <v>72250</v>
      </c>
      <c r="S74">
        <v>77200</v>
      </c>
      <c r="T74">
        <v>82200</v>
      </c>
      <c r="U74">
        <v>26150</v>
      </c>
      <c r="V74">
        <v>29900</v>
      </c>
      <c r="W74">
        <v>33650</v>
      </c>
      <c r="X74">
        <v>37350</v>
      </c>
      <c r="Y74">
        <v>40350</v>
      </c>
      <c r="Z74">
        <v>44360</v>
      </c>
      <c r="AA74">
        <v>50040</v>
      </c>
      <c r="AB74">
        <v>55720</v>
      </c>
      <c r="AC74">
        <v>69750</v>
      </c>
      <c r="AD74">
        <v>79700</v>
      </c>
      <c r="AE74">
        <v>89650</v>
      </c>
      <c r="AF74">
        <v>99600</v>
      </c>
      <c r="AG74">
        <v>107600</v>
      </c>
      <c r="AH74">
        <v>115550</v>
      </c>
      <c r="AI74">
        <v>123550</v>
      </c>
      <c r="AJ74">
        <v>131500</v>
      </c>
    </row>
    <row r="75" spans="1:36" x14ac:dyDescent="0.25">
      <c r="A75" s="184" t="str">
        <f t="shared" si="2"/>
        <v>Litchfield</v>
      </c>
      <c r="B75" t="s">
        <v>904</v>
      </c>
      <c r="C75" t="s">
        <v>389</v>
      </c>
      <c r="D75" t="s">
        <v>744</v>
      </c>
      <c r="E75" t="s">
        <v>391</v>
      </c>
      <c r="F75" t="s">
        <v>892</v>
      </c>
      <c r="G75" t="s">
        <v>893</v>
      </c>
      <c r="H75" t="s">
        <v>894</v>
      </c>
      <c r="I75" t="s">
        <v>895</v>
      </c>
      <c r="J75" t="s">
        <v>453</v>
      </c>
      <c r="K75">
        <v>0</v>
      </c>
      <c r="L75" s="185">
        <v>122800</v>
      </c>
      <c r="M75">
        <v>43600</v>
      </c>
      <c r="N75">
        <v>49800</v>
      </c>
      <c r="O75">
        <v>56050</v>
      </c>
      <c r="P75">
        <v>62250</v>
      </c>
      <c r="Q75">
        <v>67250</v>
      </c>
      <c r="R75">
        <v>72250</v>
      </c>
      <c r="S75">
        <v>77200</v>
      </c>
      <c r="T75">
        <v>82200</v>
      </c>
      <c r="U75">
        <v>26150</v>
      </c>
      <c r="V75">
        <v>29900</v>
      </c>
      <c r="W75">
        <v>33650</v>
      </c>
      <c r="X75">
        <v>37350</v>
      </c>
      <c r="Y75">
        <v>40350</v>
      </c>
      <c r="Z75">
        <v>44360</v>
      </c>
      <c r="AA75">
        <v>50040</v>
      </c>
      <c r="AB75">
        <v>55720</v>
      </c>
      <c r="AC75">
        <v>69750</v>
      </c>
      <c r="AD75">
        <v>79700</v>
      </c>
      <c r="AE75">
        <v>89650</v>
      </c>
      <c r="AF75">
        <v>99600</v>
      </c>
      <c r="AG75">
        <v>107600</v>
      </c>
      <c r="AH75">
        <v>115550</v>
      </c>
      <c r="AI75">
        <v>123550</v>
      </c>
      <c r="AJ75">
        <v>131500</v>
      </c>
    </row>
    <row r="76" spans="1:36" x14ac:dyDescent="0.25">
      <c r="A76" s="184" t="str">
        <f t="shared" si="2"/>
        <v>Lyme</v>
      </c>
      <c r="B76" t="s">
        <v>835</v>
      </c>
      <c r="C76" t="s">
        <v>389</v>
      </c>
      <c r="D76" t="s">
        <v>744</v>
      </c>
      <c r="E76" t="s">
        <v>391</v>
      </c>
      <c r="F76" t="s">
        <v>414</v>
      </c>
      <c r="G76" t="s">
        <v>755</v>
      </c>
      <c r="H76" t="s">
        <v>816</v>
      </c>
      <c r="I76" t="s">
        <v>817</v>
      </c>
      <c r="J76" t="s">
        <v>522</v>
      </c>
      <c r="K76">
        <v>1</v>
      </c>
      <c r="L76" s="185">
        <v>129200</v>
      </c>
      <c r="M76">
        <v>45250</v>
      </c>
      <c r="N76">
        <v>51700</v>
      </c>
      <c r="O76">
        <v>58150</v>
      </c>
      <c r="P76">
        <v>64600</v>
      </c>
      <c r="Q76">
        <v>69800</v>
      </c>
      <c r="R76">
        <v>74950</v>
      </c>
      <c r="S76">
        <v>80150</v>
      </c>
      <c r="T76">
        <v>85300</v>
      </c>
      <c r="U76">
        <v>27150</v>
      </c>
      <c r="V76">
        <v>31000</v>
      </c>
      <c r="W76">
        <v>34900</v>
      </c>
      <c r="X76">
        <v>38750</v>
      </c>
      <c r="Y76">
        <v>41850</v>
      </c>
      <c r="Z76">
        <v>44950</v>
      </c>
      <c r="AA76">
        <v>50040</v>
      </c>
      <c r="AB76">
        <v>55720</v>
      </c>
      <c r="AC76">
        <v>72350</v>
      </c>
      <c r="AD76">
        <v>82700</v>
      </c>
      <c r="AE76">
        <v>93050</v>
      </c>
      <c r="AF76">
        <v>103350</v>
      </c>
      <c r="AG76">
        <v>111650</v>
      </c>
      <c r="AH76">
        <v>119900</v>
      </c>
      <c r="AI76">
        <v>128200</v>
      </c>
      <c r="AJ76">
        <v>136450</v>
      </c>
    </row>
    <row r="77" spans="1:36" x14ac:dyDescent="0.25">
      <c r="A77" s="184" t="str">
        <f t="shared" si="2"/>
        <v>Madison</v>
      </c>
      <c r="B77" t="s">
        <v>925</v>
      </c>
      <c r="C77" t="s">
        <v>389</v>
      </c>
      <c r="D77" t="s">
        <v>744</v>
      </c>
      <c r="E77" t="s">
        <v>391</v>
      </c>
      <c r="F77" t="s">
        <v>917</v>
      </c>
      <c r="G77" t="s">
        <v>918</v>
      </c>
      <c r="H77" t="s">
        <v>919</v>
      </c>
      <c r="I77" t="s">
        <v>920</v>
      </c>
      <c r="J77" t="s">
        <v>494</v>
      </c>
      <c r="K77">
        <v>1</v>
      </c>
      <c r="L77" s="185">
        <v>123200</v>
      </c>
      <c r="M77">
        <v>43600</v>
      </c>
      <c r="N77">
        <v>49800</v>
      </c>
      <c r="O77">
        <v>56050</v>
      </c>
      <c r="P77">
        <v>62250</v>
      </c>
      <c r="Q77">
        <v>67250</v>
      </c>
      <c r="R77">
        <v>72250</v>
      </c>
      <c r="S77">
        <v>77200</v>
      </c>
      <c r="T77">
        <v>82200</v>
      </c>
      <c r="U77">
        <v>26150</v>
      </c>
      <c r="V77">
        <v>29900</v>
      </c>
      <c r="W77">
        <v>33650</v>
      </c>
      <c r="X77">
        <v>37350</v>
      </c>
      <c r="Y77">
        <v>40350</v>
      </c>
      <c r="Z77">
        <v>44360</v>
      </c>
      <c r="AA77">
        <v>50040</v>
      </c>
      <c r="AB77">
        <v>55720</v>
      </c>
      <c r="AC77">
        <v>69750</v>
      </c>
      <c r="AD77">
        <v>79700</v>
      </c>
      <c r="AE77">
        <v>89650</v>
      </c>
      <c r="AF77">
        <v>99600</v>
      </c>
      <c r="AG77">
        <v>107600</v>
      </c>
      <c r="AH77">
        <v>115550</v>
      </c>
      <c r="AI77">
        <v>123550</v>
      </c>
      <c r="AJ77">
        <v>131500</v>
      </c>
    </row>
    <row r="78" spans="1:36" x14ac:dyDescent="0.25">
      <c r="A78" s="184" t="str">
        <f t="shared" si="2"/>
        <v>Manchester</v>
      </c>
      <c r="B78" t="s">
        <v>775</v>
      </c>
      <c r="C78" t="s">
        <v>389</v>
      </c>
      <c r="D78" t="s">
        <v>744</v>
      </c>
      <c r="E78" t="s">
        <v>391</v>
      </c>
      <c r="F78" t="s">
        <v>414</v>
      </c>
      <c r="G78" t="s">
        <v>755</v>
      </c>
      <c r="H78" t="s">
        <v>756</v>
      </c>
      <c r="I78" t="s">
        <v>757</v>
      </c>
      <c r="J78" t="s">
        <v>430</v>
      </c>
      <c r="K78">
        <v>1</v>
      </c>
      <c r="L78" s="185">
        <v>129200</v>
      </c>
      <c r="M78">
        <v>45250</v>
      </c>
      <c r="N78">
        <v>51700</v>
      </c>
      <c r="O78">
        <v>58150</v>
      </c>
      <c r="P78">
        <v>64600</v>
      </c>
      <c r="Q78">
        <v>69800</v>
      </c>
      <c r="R78">
        <v>74950</v>
      </c>
      <c r="S78">
        <v>80150</v>
      </c>
      <c r="T78">
        <v>85300</v>
      </c>
      <c r="U78">
        <v>27150</v>
      </c>
      <c r="V78">
        <v>31000</v>
      </c>
      <c r="W78">
        <v>34900</v>
      </c>
      <c r="X78">
        <v>38750</v>
      </c>
      <c r="Y78">
        <v>41850</v>
      </c>
      <c r="Z78">
        <v>44950</v>
      </c>
      <c r="AA78">
        <v>50040</v>
      </c>
      <c r="AB78">
        <v>55720</v>
      </c>
      <c r="AC78">
        <v>72350</v>
      </c>
      <c r="AD78">
        <v>82700</v>
      </c>
      <c r="AE78">
        <v>93050</v>
      </c>
      <c r="AF78">
        <v>103350</v>
      </c>
      <c r="AG78">
        <v>111650</v>
      </c>
      <c r="AH78">
        <v>119900</v>
      </c>
      <c r="AI78">
        <v>128200</v>
      </c>
      <c r="AJ78">
        <v>136450</v>
      </c>
    </row>
    <row r="79" spans="1:36" x14ac:dyDescent="0.25">
      <c r="A79" s="184" t="str">
        <f t="shared" si="2"/>
        <v>Mansfield</v>
      </c>
      <c r="B79" t="s">
        <v>776</v>
      </c>
      <c r="C79" t="s">
        <v>389</v>
      </c>
      <c r="D79" t="s">
        <v>744</v>
      </c>
      <c r="E79" t="s">
        <v>391</v>
      </c>
      <c r="F79" t="s">
        <v>414</v>
      </c>
      <c r="G79" t="s">
        <v>755</v>
      </c>
      <c r="H79" t="s">
        <v>756</v>
      </c>
      <c r="I79" t="s">
        <v>757</v>
      </c>
      <c r="J79" t="s">
        <v>540</v>
      </c>
      <c r="K79">
        <v>1</v>
      </c>
      <c r="L79" s="185">
        <v>129200</v>
      </c>
      <c r="M79">
        <v>45250</v>
      </c>
      <c r="N79">
        <v>51700</v>
      </c>
      <c r="O79">
        <v>58150</v>
      </c>
      <c r="P79">
        <v>64600</v>
      </c>
      <c r="Q79">
        <v>69800</v>
      </c>
      <c r="R79">
        <v>74950</v>
      </c>
      <c r="S79">
        <v>80150</v>
      </c>
      <c r="T79">
        <v>85300</v>
      </c>
      <c r="U79">
        <v>27150</v>
      </c>
      <c r="V79">
        <v>31000</v>
      </c>
      <c r="W79">
        <v>34900</v>
      </c>
      <c r="X79">
        <v>38750</v>
      </c>
      <c r="Y79">
        <v>41850</v>
      </c>
      <c r="Z79">
        <v>44950</v>
      </c>
      <c r="AA79">
        <v>50040</v>
      </c>
      <c r="AB79">
        <v>55720</v>
      </c>
      <c r="AC79">
        <v>72350</v>
      </c>
      <c r="AD79">
        <v>82700</v>
      </c>
      <c r="AE79">
        <v>93050</v>
      </c>
      <c r="AF79">
        <v>103350</v>
      </c>
      <c r="AG79">
        <v>111650</v>
      </c>
      <c r="AH79">
        <v>119900</v>
      </c>
      <c r="AI79">
        <v>128200</v>
      </c>
      <c r="AJ79">
        <v>136450</v>
      </c>
    </row>
    <row r="80" spans="1:36" x14ac:dyDescent="0.25">
      <c r="A80" s="184" t="str">
        <f t="shared" si="2"/>
        <v>Marlborough</v>
      </c>
      <c r="B80" t="s">
        <v>777</v>
      </c>
      <c r="C80" t="s">
        <v>389</v>
      </c>
      <c r="D80" t="s">
        <v>744</v>
      </c>
      <c r="E80" t="s">
        <v>391</v>
      </c>
      <c r="F80" t="s">
        <v>414</v>
      </c>
      <c r="G80" t="s">
        <v>755</v>
      </c>
      <c r="H80" t="s">
        <v>756</v>
      </c>
      <c r="I80" t="s">
        <v>757</v>
      </c>
      <c r="J80" t="s">
        <v>431</v>
      </c>
      <c r="K80">
        <v>1</v>
      </c>
      <c r="L80" s="185">
        <v>129200</v>
      </c>
      <c r="M80">
        <v>45250</v>
      </c>
      <c r="N80">
        <v>51700</v>
      </c>
      <c r="O80">
        <v>58150</v>
      </c>
      <c r="P80">
        <v>64600</v>
      </c>
      <c r="Q80">
        <v>69800</v>
      </c>
      <c r="R80">
        <v>74950</v>
      </c>
      <c r="S80">
        <v>80150</v>
      </c>
      <c r="T80">
        <v>85300</v>
      </c>
      <c r="U80">
        <v>27150</v>
      </c>
      <c r="V80">
        <v>31000</v>
      </c>
      <c r="W80">
        <v>34900</v>
      </c>
      <c r="X80">
        <v>38750</v>
      </c>
      <c r="Y80">
        <v>41850</v>
      </c>
      <c r="Z80">
        <v>44950</v>
      </c>
      <c r="AA80">
        <v>50040</v>
      </c>
      <c r="AB80">
        <v>55720</v>
      </c>
      <c r="AC80">
        <v>72350</v>
      </c>
      <c r="AD80">
        <v>82700</v>
      </c>
      <c r="AE80">
        <v>93050</v>
      </c>
      <c r="AF80">
        <v>103350</v>
      </c>
      <c r="AG80">
        <v>111650</v>
      </c>
      <c r="AH80">
        <v>119900</v>
      </c>
      <c r="AI80">
        <v>128200</v>
      </c>
      <c r="AJ80">
        <v>136450</v>
      </c>
    </row>
    <row r="81" spans="1:36" x14ac:dyDescent="0.25">
      <c r="A81" s="184" t="str">
        <f t="shared" si="2"/>
        <v>Meriden</v>
      </c>
      <c r="B81" t="s">
        <v>926</v>
      </c>
      <c r="C81" t="s">
        <v>389</v>
      </c>
      <c r="D81" t="s">
        <v>744</v>
      </c>
      <c r="E81" t="s">
        <v>391</v>
      </c>
      <c r="F81" t="s">
        <v>917</v>
      </c>
      <c r="G81" t="s">
        <v>918</v>
      </c>
      <c r="H81" t="s">
        <v>919</v>
      </c>
      <c r="I81" t="s">
        <v>920</v>
      </c>
      <c r="J81" t="s">
        <v>495</v>
      </c>
      <c r="K81">
        <v>1</v>
      </c>
      <c r="L81" s="185">
        <v>123200</v>
      </c>
      <c r="M81">
        <v>43600</v>
      </c>
      <c r="N81">
        <v>49800</v>
      </c>
      <c r="O81">
        <v>56050</v>
      </c>
      <c r="P81">
        <v>62250</v>
      </c>
      <c r="Q81">
        <v>67250</v>
      </c>
      <c r="R81">
        <v>72250</v>
      </c>
      <c r="S81">
        <v>77200</v>
      </c>
      <c r="T81">
        <v>82200</v>
      </c>
      <c r="U81">
        <v>26150</v>
      </c>
      <c r="V81">
        <v>29900</v>
      </c>
      <c r="W81">
        <v>33650</v>
      </c>
      <c r="X81">
        <v>37350</v>
      </c>
      <c r="Y81">
        <v>40350</v>
      </c>
      <c r="Z81">
        <v>44360</v>
      </c>
      <c r="AA81">
        <v>50040</v>
      </c>
      <c r="AB81">
        <v>55720</v>
      </c>
      <c r="AC81">
        <v>69750</v>
      </c>
      <c r="AD81">
        <v>79700</v>
      </c>
      <c r="AE81">
        <v>89650</v>
      </c>
      <c r="AF81">
        <v>99600</v>
      </c>
      <c r="AG81">
        <v>107600</v>
      </c>
      <c r="AH81">
        <v>115550</v>
      </c>
      <c r="AI81">
        <v>123550</v>
      </c>
      <c r="AJ81">
        <v>131500</v>
      </c>
    </row>
    <row r="82" spans="1:36" x14ac:dyDescent="0.25">
      <c r="A82" s="184" t="str">
        <f t="shared" si="2"/>
        <v>Middlebury</v>
      </c>
      <c r="B82" t="s">
        <v>856</v>
      </c>
      <c r="C82" t="s">
        <v>389</v>
      </c>
      <c r="D82" t="s">
        <v>744</v>
      </c>
      <c r="E82" t="s">
        <v>391</v>
      </c>
      <c r="F82" t="s">
        <v>847</v>
      </c>
      <c r="G82" t="s">
        <v>848</v>
      </c>
      <c r="H82" t="s">
        <v>849</v>
      </c>
      <c r="I82" t="s">
        <v>850</v>
      </c>
      <c r="J82" t="s">
        <v>496</v>
      </c>
      <c r="K82">
        <v>1</v>
      </c>
      <c r="L82" s="185">
        <v>114000</v>
      </c>
      <c r="M82">
        <v>43600</v>
      </c>
      <c r="N82">
        <v>49800</v>
      </c>
      <c r="O82">
        <v>56050</v>
      </c>
      <c r="P82">
        <v>62250</v>
      </c>
      <c r="Q82">
        <v>67250</v>
      </c>
      <c r="R82">
        <v>72250</v>
      </c>
      <c r="S82">
        <v>77200</v>
      </c>
      <c r="T82">
        <v>82200</v>
      </c>
      <c r="U82">
        <v>26150</v>
      </c>
      <c r="V82">
        <v>29900</v>
      </c>
      <c r="W82">
        <v>33650</v>
      </c>
      <c r="X82">
        <v>37350</v>
      </c>
      <c r="Y82">
        <v>40350</v>
      </c>
      <c r="Z82">
        <v>44360</v>
      </c>
      <c r="AA82">
        <v>50040</v>
      </c>
      <c r="AB82">
        <v>55720</v>
      </c>
      <c r="AC82">
        <v>69750</v>
      </c>
      <c r="AD82">
        <v>79700</v>
      </c>
      <c r="AE82">
        <v>89650</v>
      </c>
      <c r="AF82">
        <v>99600</v>
      </c>
      <c r="AG82">
        <v>107600</v>
      </c>
      <c r="AH82">
        <v>115550</v>
      </c>
      <c r="AI82">
        <v>123550</v>
      </c>
      <c r="AJ82">
        <v>131500</v>
      </c>
    </row>
    <row r="83" spans="1:36" x14ac:dyDescent="0.25">
      <c r="A83" s="184" t="str">
        <f t="shared" si="2"/>
        <v>Middlefield</v>
      </c>
      <c r="B83" t="s">
        <v>836</v>
      </c>
      <c r="C83" t="s">
        <v>389</v>
      </c>
      <c r="D83" t="s">
        <v>744</v>
      </c>
      <c r="E83" t="s">
        <v>391</v>
      </c>
      <c r="F83" t="s">
        <v>414</v>
      </c>
      <c r="G83" t="s">
        <v>755</v>
      </c>
      <c r="H83" t="s">
        <v>816</v>
      </c>
      <c r="I83" t="s">
        <v>817</v>
      </c>
      <c r="J83" t="s">
        <v>480</v>
      </c>
      <c r="K83">
        <v>1</v>
      </c>
      <c r="L83" s="185">
        <v>129200</v>
      </c>
      <c r="M83">
        <v>45250</v>
      </c>
      <c r="N83">
        <v>51700</v>
      </c>
      <c r="O83">
        <v>58150</v>
      </c>
      <c r="P83">
        <v>64600</v>
      </c>
      <c r="Q83">
        <v>69800</v>
      </c>
      <c r="R83">
        <v>74950</v>
      </c>
      <c r="S83">
        <v>80150</v>
      </c>
      <c r="T83">
        <v>85300</v>
      </c>
      <c r="U83">
        <v>27150</v>
      </c>
      <c r="V83">
        <v>31000</v>
      </c>
      <c r="W83">
        <v>34900</v>
      </c>
      <c r="X83">
        <v>38750</v>
      </c>
      <c r="Y83">
        <v>41850</v>
      </c>
      <c r="Z83">
        <v>44950</v>
      </c>
      <c r="AA83">
        <v>50040</v>
      </c>
      <c r="AB83">
        <v>55720</v>
      </c>
      <c r="AC83">
        <v>72350</v>
      </c>
      <c r="AD83">
        <v>82700</v>
      </c>
      <c r="AE83">
        <v>93050</v>
      </c>
      <c r="AF83">
        <v>103350</v>
      </c>
      <c r="AG83">
        <v>111650</v>
      </c>
      <c r="AH83">
        <v>119900</v>
      </c>
      <c r="AI83">
        <v>128200</v>
      </c>
      <c r="AJ83">
        <v>136450</v>
      </c>
    </row>
    <row r="84" spans="1:36" x14ac:dyDescent="0.25">
      <c r="A84" s="184" t="str">
        <f t="shared" si="2"/>
        <v>Middletown</v>
      </c>
      <c r="B84" t="s">
        <v>837</v>
      </c>
      <c r="C84" t="s">
        <v>389</v>
      </c>
      <c r="D84" t="s">
        <v>744</v>
      </c>
      <c r="E84" t="s">
        <v>391</v>
      </c>
      <c r="F84" t="s">
        <v>414</v>
      </c>
      <c r="G84" t="s">
        <v>755</v>
      </c>
      <c r="H84" t="s">
        <v>816</v>
      </c>
      <c r="I84" t="s">
        <v>817</v>
      </c>
      <c r="J84" t="s">
        <v>481</v>
      </c>
      <c r="K84">
        <v>1</v>
      </c>
      <c r="L84" s="185">
        <v>129200</v>
      </c>
      <c r="M84">
        <v>45250</v>
      </c>
      <c r="N84">
        <v>51700</v>
      </c>
      <c r="O84">
        <v>58150</v>
      </c>
      <c r="P84">
        <v>64600</v>
      </c>
      <c r="Q84">
        <v>69800</v>
      </c>
      <c r="R84">
        <v>74950</v>
      </c>
      <c r="S84">
        <v>80150</v>
      </c>
      <c r="T84">
        <v>85300</v>
      </c>
      <c r="U84">
        <v>27150</v>
      </c>
      <c r="V84">
        <v>31000</v>
      </c>
      <c r="W84">
        <v>34900</v>
      </c>
      <c r="X84">
        <v>38750</v>
      </c>
      <c r="Y84">
        <v>41850</v>
      </c>
      <c r="Z84">
        <v>44950</v>
      </c>
      <c r="AA84">
        <v>50040</v>
      </c>
      <c r="AB84">
        <v>55720</v>
      </c>
      <c r="AC84">
        <v>72350</v>
      </c>
      <c r="AD84">
        <v>82700</v>
      </c>
      <c r="AE84">
        <v>93050</v>
      </c>
      <c r="AF84">
        <v>103350</v>
      </c>
      <c r="AG84">
        <v>111650</v>
      </c>
      <c r="AH84">
        <v>119900</v>
      </c>
      <c r="AI84">
        <v>128200</v>
      </c>
      <c r="AJ84">
        <v>136450</v>
      </c>
    </row>
    <row r="85" spans="1:36" x14ac:dyDescent="0.25">
      <c r="A85" s="184" t="str">
        <f t="shared" si="2"/>
        <v>Milford</v>
      </c>
      <c r="B85" t="s">
        <v>927</v>
      </c>
      <c r="C85" t="s">
        <v>389</v>
      </c>
      <c r="D85" t="s">
        <v>744</v>
      </c>
      <c r="E85" t="s">
        <v>391</v>
      </c>
      <c r="F85" t="s">
        <v>917</v>
      </c>
      <c r="G85" t="s">
        <v>918</v>
      </c>
      <c r="H85" t="s">
        <v>919</v>
      </c>
      <c r="I85" t="s">
        <v>920</v>
      </c>
      <c r="J85" t="s">
        <v>497</v>
      </c>
      <c r="K85">
        <v>1</v>
      </c>
      <c r="L85" s="185">
        <v>123200</v>
      </c>
      <c r="M85">
        <v>43600</v>
      </c>
      <c r="N85">
        <v>49800</v>
      </c>
      <c r="O85">
        <v>56050</v>
      </c>
      <c r="P85">
        <v>62250</v>
      </c>
      <c r="Q85">
        <v>67250</v>
      </c>
      <c r="R85">
        <v>72250</v>
      </c>
      <c r="S85">
        <v>77200</v>
      </c>
      <c r="T85">
        <v>82200</v>
      </c>
      <c r="U85">
        <v>26150</v>
      </c>
      <c r="V85">
        <v>29900</v>
      </c>
      <c r="W85">
        <v>33650</v>
      </c>
      <c r="X85">
        <v>37350</v>
      </c>
      <c r="Y85">
        <v>40350</v>
      </c>
      <c r="Z85">
        <v>44360</v>
      </c>
      <c r="AA85">
        <v>50040</v>
      </c>
      <c r="AB85">
        <v>55720</v>
      </c>
      <c r="AC85">
        <v>69750</v>
      </c>
      <c r="AD85">
        <v>79700</v>
      </c>
      <c r="AE85">
        <v>89650</v>
      </c>
      <c r="AF85">
        <v>99600</v>
      </c>
      <c r="AG85">
        <v>107600</v>
      </c>
      <c r="AH85">
        <v>115550</v>
      </c>
      <c r="AI85">
        <v>123550</v>
      </c>
      <c r="AJ85">
        <v>131500</v>
      </c>
    </row>
    <row r="86" spans="1:36" x14ac:dyDescent="0.25">
      <c r="A86" s="184" t="str">
        <f t="shared" si="2"/>
        <v>Monroe</v>
      </c>
      <c r="B86" t="s">
        <v>806</v>
      </c>
      <c r="C86" t="s">
        <v>389</v>
      </c>
      <c r="D86" t="s">
        <v>744</v>
      </c>
      <c r="E86" t="s">
        <v>391</v>
      </c>
      <c r="F86" t="s">
        <v>807</v>
      </c>
      <c r="G86" t="s">
        <v>808</v>
      </c>
      <c r="H86" t="s">
        <v>798</v>
      </c>
      <c r="I86" t="s">
        <v>799</v>
      </c>
      <c r="J86" t="s">
        <v>399</v>
      </c>
      <c r="K86">
        <v>1</v>
      </c>
      <c r="L86" s="185">
        <v>156800</v>
      </c>
      <c r="M86">
        <v>49200</v>
      </c>
      <c r="N86">
        <v>56250</v>
      </c>
      <c r="O86">
        <v>63300</v>
      </c>
      <c r="P86">
        <v>70300</v>
      </c>
      <c r="Q86">
        <v>75950</v>
      </c>
      <c r="R86">
        <v>81550</v>
      </c>
      <c r="S86">
        <v>87200</v>
      </c>
      <c r="T86">
        <v>92800</v>
      </c>
      <c r="U86">
        <v>29550</v>
      </c>
      <c r="V86">
        <v>33800</v>
      </c>
      <c r="W86">
        <v>38000</v>
      </c>
      <c r="X86">
        <v>42200</v>
      </c>
      <c r="Y86">
        <v>45600</v>
      </c>
      <c r="Z86">
        <v>49000</v>
      </c>
      <c r="AA86">
        <v>52350</v>
      </c>
      <c r="AB86">
        <v>55750</v>
      </c>
      <c r="AC86">
        <v>78750</v>
      </c>
      <c r="AD86">
        <v>90000</v>
      </c>
      <c r="AE86">
        <v>101250</v>
      </c>
      <c r="AF86">
        <v>112500</v>
      </c>
      <c r="AG86">
        <v>121500</v>
      </c>
      <c r="AH86">
        <v>130500</v>
      </c>
      <c r="AI86">
        <v>139500</v>
      </c>
      <c r="AJ86">
        <v>148500</v>
      </c>
    </row>
    <row r="87" spans="1:36" x14ac:dyDescent="0.25">
      <c r="A87" s="184" t="str">
        <f t="shared" si="2"/>
        <v>Montville</v>
      </c>
      <c r="B87" t="s">
        <v>951</v>
      </c>
      <c r="C87" t="s">
        <v>389</v>
      </c>
      <c r="D87" t="s">
        <v>744</v>
      </c>
      <c r="E87" t="s">
        <v>391</v>
      </c>
      <c r="F87" t="s">
        <v>512</v>
      </c>
      <c r="G87" t="s">
        <v>936</v>
      </c>
      <c r="H87" t="s">
        <v>937</v>
      </c>
      <c r="I87" t="s">
        <v>938</v>
      </c>
      <c r="J87" t="s">
        <v>523</v>
      </c>
      <c r="K87">
        <v>1</v>
      </c>
      <c r="L87" s="185">
        <v>111900</v>
      </c>
      <c r="M87">
        <v>43600</v>
      </c>
      <c r="N87">
        <v>49800</v>
      </c>
      <c r="O87">
        <v>56050</v>
      </c>
      <c r="P87">
        <v>62250</v>
      </c>
      <c r="Q87">
        <v>67250</v>
      </c>
      <c r="R87">
        <v>72250</v>
      </c>
      <c r="S87">
        <v>77200</v>
      </c>
      <c r="T87">
        <v>82200</v>
      </c>
      <c r="U87">
        <v>26150</v>
      </c>
      <c r="V87">
        <v>29900</v>
      </c>
      <c r="W87">
        <v>33650</v>
      </c>
      <c r="X87">
        <v>37350</v>
      </c>
      <c r="Y87">
        <v>40350</v>
      </c>
      <c r="Z87">
        <v>44360</v>
      </c>
      <c r="AA87">
        <v>50040</v>
      </c>
      <c r="AB87">
        <v>55720</v>
      </c>
      <c r="AC87">
        <v>69750</v>
      </c>
      <c r="AD87">
        <v>79700</v>
      </c>
      <c r="AE87">
        <v>89650</v>
      </c>
      <c r="AF87">
        <v>99600</v>
      </c>
      <c r="AG87">
        <v>107600</v>
      </c>
      <c r="AH87">
        <v>115550</v>
      </c>
      <c r="AI87">
        <v>123550</v>
      </c>
      <c r="AJ87">
        <v>131500</v>
      </c>
    </row>
    <row r="88" spans="1:36" x14ac:dyDescent="0.25">
      <c r="A88" s="184" t="str">
        <f t="shared" si="2"/>
        <v>Morris</v>
      </c>
      <c r="B88" t="s">
        <v>905</v>
      </c>
      <c r="C88" t="s">
        <v>389</v>
      </c>
      <c r="D88" t="s">
        <v>744</v>
      </c>
      <c r="E88" t="s">
        <v>391</v>
      </c>
      <c r="F88" t="s">
        <v>892</v>
      </c>
      <c r="G88" t="s">
        <v>893</v>
      </c>
      <c r="H88" t="s">
        <v>894</v>
      </c>
      <c r="I88" t="s">
        <v>895</v>
      </c>
      <c r="J88" t="s">
        <v>454</v>
      </c>
      <c r="K88">
        <v>0</v>
      </c>
      <c r="L88" s="185">
        <v>122800</v>
      </c>
      <c r="M88">
        <v>43600</v>
      </c>
      <c r="N88">
        <v>49800</v>
      </c>
      <c r="O88">
        <v>56050</v>
      </c>
      <c r="P88">
        <v>62250</v>
      </c>
      <c r="Q88">
        <v>67250</v>
      </c>
      <c r="R88">
        <v>72250</v>
      </c>
      <c r="S88">
        <v>77200</v>
      </c>
      <c r="T88">
        <v>82200</v>
      </c>
      <c r="U88">
        <v>26150</v>
      </c>
      <c r="V88">
        <v>29900</v>
      </c>
      <c r="W88">
        <v>33650</v>
      </c>
      <c r="X88">
        <v>37350</v>
      </c>
      <c r="Y88">
        <v>40350</v>
      </c>
      <c r="Z88">
        <v>44360</v>
      </c>
      <c r="AA88">
        <v>50040</v>
      </c>
      <c r="AB88">
        <v>55720</v>
      </c>
      <c r="AC88">
        <v>69750</v>
      </c>
      <c r="AD88">
        <v>79700</v>
      </c>
      <c r="AE88">
        <v>89650</v>
      </c>
      <c r="AF88">
        <v>99600</v>
      </c>
      <c r="AG88">
        <v>107600</v>
      </c>
      <c r="AH88">
        <v>115550</v>
      </c>
      <c r="AI88">
        <v>123550</v>
      </c>
      <c r="AJ88">
        <v>131500</v>
      </c>
    </row>
    <row r="89" spans="1:36" x14ac:dyDescent="0.25">
      <c r="A89" s="184" t="str">
        <f t="shared" si="2"/>
        <v>Naugatuck</v>
      </c>
      <c r="B89" t="s">
        <v>857</v>
      </c>
      <c r="C89" t="s">
        <v>389</v>
      </c>
      <c r="D89" t="s">
        <v>744</v>
      </c>
      <c r="E89" t="s">
        <v>391</v>
      </c>
      <c r="F89" t="s">
        <v>847</v>
      </c>
      <c r="G89" t="s">
        <v>848</v>
      </c>
      <c r="H89" t="s">
        <v>849</v>
      </c>
      <c r="I89" t="s">
        <v>850</v>
      </c>
      <c r="J89" t="s">
        <v>498</v>
      </c>
      <c r="K89">
        <v>1</v>
      </c>
      <c r="L89" s="185">
        <v>114000</v>
      </c>
      <c r="M89">
        <v>43600</v>
      </c>
      <c r="N89">
        <v>49800</v>
      </c>
      <c r="O89">
        <v>56050</v>
      </c>
      <c r="P89">
        <v>62250</v>
      </c>
      <c r="Q89">
        <v>67250</v>
      </c>
      <c r="R89">
        <v>72250</v>
      </c>
      <c r="S89">
        <v>77200</v>
      </c>
      <c r="T89">
        <v>82200</v>
      </c>
      <c r="U89">
        <v>26150</v>
      </c>
      <c r="V89">
        <v>29900</v>
      </c>
      <c r="W89">
        <v>33650</v>
      </c>
      <c r="X89">
        <v>37350</v>
      </c>
      <c r="Y89">
        <v>40350</v>
      </c>
      <c r="Z89">
        <v>44360</v>
      </c>
      <c r="AA89">
        <v>50040</v>
      </c>
      <c r="AB89">
        <v>55720</v>
      </c>
      <c r="AC89">
        <v>69750</v>
      </c>
      <c r="AD89">
        <v>79700</v>
      </c>
      <c r="AE89">
        <v>89650</v>
      </c>
      <c r="AF89">
        <v>99600</v>
      </c>
      <c r="AG89">
        <v>107600</v>
      </c>
      <c r="AH89">
        <v>115550</v>
      </c>
      <c r="AI89">
        <v>123550</v>
      </c>
      <c r="AJ89">
        <v>131500</v>
      </c>
    </row>
    <row r="90" spans="1:36" x14ac:dyDescent="0.25">
      <c r="A90" s="184" t="str">
        <f t="shared" si="2"/>
        <v>New Britain</v>
      </c>
      <c r="B90" t="s">
        <v>778</v>
      </c>
      <c r="C90" t="s">
        <v>389</v>
      </c>
      <c r="D90" t="s">
        <v>744</v>
      </c>
      <c r="E90" t="s">
        <v>391</v>
      </c>
      <c r="F90" t="s">
        <v>414</v>
      </c>
      <c r="G90" t="s">
        <v>755</v>
      </c>
      <c r="H90" t="s">
        <v>756</v>
      </c>
      <c r="I90" t="s">
        <v>757</v>
      </c>
      <c r="J90" t="s">
        <v>432</v>
      </c>
      <c r="K90">
        <v>1</v>
      </c>
      <c r="L90" s="185">
        <v>129200</v>
      </c>
      <c r="M90">
        <v>45250</v>
      </c>
      <c r="N90">
        <v>51700</v>
      </c>
      <c r="O90">
        <v>58150</v>
      </c>
      <c r="P90">
        <v>64600</v>
      </c>
      <c r="Q90">
        <v>69800</v>
      </c>
      <c r="R90">
        <v>74950</v>
      </c>
      <c r="S90">
        <v>80150</v>
      </c>
      <c r="T90">
        <v>85300</v>
      </c>
      <c r="U90">
        <v>27150</v>
      </c>
      <c r="V90">
        <v>31000</v>
      </c>
      <c r="W90">
        <v>34900</v>
      </c>
      <c r="X90">
        <v>38750</v>
      </c>
      <c r="Y90">
        <v>41850</v>
      </c>
      <c r="Z90">
        <v>44950</v>
      </c>
      <c r="AA90">
        <v>50040</v>
      </c>
      <c r="AB90">
        <v>55720</v>
      </c>
      <c r="AC90">
        <v>72350</v>
      </c>
      <c r="AD90">
        <v>82700</v>
      </c>
      <c r="AE90">
        <v>93050</v>
      </c>
      <c r="AF90">
        <v>103350</v>
      </c>
      <c r="AG90">
        <v>111650</v>
      </c>
      <c r="AH90">
        <v>119900</v>
      </c>
      <c r="AI90">
        <v>128200</v>
      </c>
      <c r="AJ90">
        <v>136450</v>
      </c>
    </row>
    <row r="91" spans="1:36" x14ac:dyDescent="0.25">
      <c r="A91" s="184" t="str">
        <f t="shared" si="2"/>
        <v>New Canaan</v>
      </c>
      <c r="B91" t="s">
        <v>977</v>
      </c>
      <c r="C91" t="s">
        <v>389</v>
      </c>
      <c r="D91" t="s">
        <v>744</v>
      </c>
      <c r="E91" t="s">
        <v>391</v>
      </c>
      <c r="F91" t="s">
        <v>978</v>
      </c>
      <c r="G91" t="s">
        <v>979</v>
      </c>
      <c r="H91" t="s">
        <v>964</v>
      </c>
      <c r="I91" t="s">
        <v>965</v>
      </c>
      <c r="J91" t="s">
        <v>400</v>
      </c>
      <c r="K91">
        <v>1</v>
      </c>
      <c r="L91" s="185">
        <v>156800</v>
      </c>
      <c r="M91">
        <v>57050</v>
      </c>
      <c r="N91">
        <v>65200</v>
      </c>
      <c r="O91">
        <v>73350</v>
      </c>
      <c r="P91">
        <v>81500</v>
      </c>
      <c r="Q91">
        <v>88050</v>
      </c>
      <c r="R91">
        <v>94550</v>
      </c>
      <c r="S91">
        <v>101100</v>
      </c>
      <c r="T91">
        <v>107600</v>
      </c>
      <c r="U91">
        <v>34250</v>
      </c>
      <c r="V91">
        <v>39150</v>
      </c>
      <c r="W91">
        <v>44050</v>
      </c>
      <c r="X91">
        <v>48900</v>
      </c>
      <c r="Y91">
        <v>52850</v>
      </c>
      <c r="Z91">
        <v>56750</v>
      </c>
      <c r="AA91">
        <v>60650</v>
      </c>
      <c r="AB91">
        <v>64550</v>
      </c>
      <c r="AC91">
        <v>82000</v>
      </c>
      <c r="AD91">
        <v>93700</v>
      </c>
      <c r="AE91">
        <v>105400</v>
      </c>
      <c r="AF91">
        <v>117100</v>
      </c>
      <c r="AG91">
        <v>126500</v>
      </c>
      <c r="AH91">
        <v>135850</v>
      </c>
      <c r="AI91">
        <v>145250</v>
      </c>
      <c r="AJ91">
        <v>154600</v>
      </c>
    </row>
    <row r="92" spans="1:36" x14ac:dyDescent="0.25">
      <c r="A92" s="184" t="str">
        <f t="shared" si="2"/>
        <v>New Fairfield</v>
      </c>
      <c r="B92" t="s">
        <v>980</v>
      </c>
      <c r="C92" t="s">
        <v>389</v>
      </c>
      <c r="D92" t="s">
        <v>744</v>
      </c>
      <c r="E92" t="s">
        <v>391</v>
      </c>
      <c r="F92" t="s">
        <v>962</v>
      </c>
      <c r="G92" t="s">
        <v>963</v>
      </c>
      <c r="H92" t="s">
        <v>964</v>
      </c>
      <c r="I92" t="s">
        <v>965</v>
      </c>
      <c r="J92" t="s">
        <v>401</v>
      </c>
      <c r="K92">
        <v>1</v>
      </c>
      <c r="L92" s="185">
        <v>156800</v>
      </c>
      <c r="M92">
        <v>54900</v>
      </c>
      <c r="N92">
        <v>62750</v>
      </c>
      <c r="O92">
        <v>70600</v>
      </c>
      <c r="P92">
        <v>78400</v>
      </c>
      <c r="Q92">
        <v>84700</v>
      </c>
      <c r="R92">
        <v>90950</v>
      </c>
      <c r="S92">
        <v>97250</v>
      </c>
      <c r="T92">
        <v>103500</v>
      </c>
      <c r="U92">
        <v>32950</v>
      </c>
      <c r="V92">
        <v>37650</v>
      </c>
      <c r="W92">
        <v>42350</v>
      </c>
      <c r="X92">
        <v>47050</v>
      </c>
      <c r="Y92">
        <v>50850</v>
      </c>
      <c r="Z92">
        <v>54600</v>
      </c>
      <c r="AA92">
        <v>58350</v>
      </c>
      <c r="AB92">
        <v>62150</v>
      </c>
      <c r="AC92">
        <v>82000</v>
      </c>
      <c r="AD92">
        <v>93700</v>
      </c>
      <c r="AE92">
        <v>105400</v>
      </c>
      <c r="AF92">
        <v>117100</v>
      </c>
      <c r="AG92">
        <v>126500</v>
      </c>
      <c r="AH92">
        <v>135850</v>
      </c>
      <c r="AI92">
        <v>145250</v>
      </c>
      <c r="AJ92">
        <v>154600</v>
      </c>
    </row>
    <row r="93" spans="1:36" x14ac:dyDescent="0.25">
      <c r="A93" s="184" t="str">
        <f t="shared" si="2"/>
        <v>New Hartford</v>
      </c>
      <c r="B93" t="s">
        <v>906</v>
      </c>
      <c r="C93" t="s">
        <v>389</v>
      </c>
      <c r="D93" t="s">
        <v>744</v>
      </c>
      <c r="E93" t="s">
        <v>391</v>
      </c>
      <c r="F93" t="s">
        <v>892</v>
      </c>
      <c r="G93" t="s">
        <v>893</v>
      </c>
      <c r="H93" t="s">
        <v>894</v>
      </c>
      <c r="I93" t="s">
        <v>895</v>
      </c>
      <c r="J93" t="s">
        <v>455</v>
      </c>
      <c r="K93">
        <v>0</v>
      </c>
      <c r="L93" s="185">
        <v>122800</v>
      </c>
      <c r="M93">
        <v>43600</v>
      </c>
      <c r="N93">
        <v>49800</v>
      </c>
      <c r="O93">
        <v>56050</v>
      </c>
      <c r="P93">
        <v>62250</v>
      </c>
      <c r="Q93">
        <v>67250</v>
      </c>
      <c r="R93">
        <v>72250</v>
      </c>
      <c r="S93">
        <v>77200</v>
      </c>
      <c r="T93">
        <v>82200</v>
      </c>
      <c r="U93">
        <v>26150</v>
      </c>
      <c r="V93">
        <v>29900</v>
      </c>
      <c r="W93">
        <v>33650</v>
      </c>
      <c r="X93">
        <v>37350</v>
      </c>
      <c r="Y93">
        <v>40350</v>
      </c>
      <c r="Z93">
        <v>44360</v>
      </c>
      <c r="AA93">
        <v>50040</v>
      </c>
      <c r="AB93">
        <v>55720</v>
      </c>
      <c r="AC93">
        <v>69750</v>
      </c>
      <c r="AD93">
        <v>79700</v>
      </c>
      <c r="AE93">
        <v>89650</v>
      </c>
      <c r="AF93">
        <v>99600</v>
      </c>
      <c r="AG93">
        <v>107600</v>
      </c>
      <c r="AH93">
        <v>115550</v>
      </c>
      <c r="AI93">
        <v>123550</v>
      </c>
      <c r="AJ93">
        <v>131500</v>
      </c>
    </row>
    <row r="94" spans="1:36" x14ac:dyDescent="0.25">
      <c r="A94" s="184" t="str">
        <f t="shared" si="2"/>
        <v>New Haven</v>
      </c>
      <c r="B94" t="s">
        <v>928</v>
      </c>
      <c r="C94" t="s">
        <v>389</v>
      </c>
      <c r="D94" t="s">
        <v>744</v>
      </c>
      <c r="E94" t="s">
        <v>391</v>
      </c>
      <c r="F94" t="s">
        <v>917</v>
      </c>
      <c r="G94" t="s">
        <v>918</v>
      </c>
      <c r="H94" t="s">
        <v>919</v>
      </c>
      <c r="I94" t="s">
        <v>920</v>
      </c>
      <c r="J94" t="s">
        <v>499</v>
      </c>
      <c r="K94">
        <v>1</v>
      </c>
      <c r="L94" s="185">
        <v>123200</v>
      </c>
      <c r="M94">
        <v>43600</v>
      </c>
      <c r="N94">
        <v>49800</v>
      </c>
      <c r="O94">
        <v>56050</v>
      </c>
      <c r="P94">
        <v>62250</v>
      </c>
      <c r="Q94">
        <v>67250</v>
      </c>
      <c r="R94">
        <v>72250</v>
      </c>
      <c r="S94">
        <v>77200</v>
      </c>
      <c r="T94">
        <v>82200</v>
      </c>
      <c r="U94">
        <v>26150</v>
      </c>
      <c r="V94">
        <v>29900</v>
      </c>
      <c r="W94">
        <v>33650</v>
      </c>
      <c r="X94">
        <v>37350</v>
      </c>
      <c r="Y94">
        <v>40350</v>
      </c>
      <c r="Z94">
        <v>44360</v>
      </c>
      <c r="AA94">
        <v>50040</v>
      </c>
      <c r="AB94">
        <v>55720</v>
      </c>
      <c r="AC94">
        <v>69750</v>
      </c>
      <c r="AD94">
        <v>79700</v>
      </c>
      <c r="AE94">
        <v>89650</v>
      </c>
      <c r="AF94">
        <v>99600</v>
      </c>
      <c r="AG94">
        <v>107600</v>
      </c>
      <c r="AH94">
        <v>115550</v>
      </c>
      <c r="AI94">
        <v>123550</v>
      </c>
      <c r="AJ94">
        <v>131500</v>
      </c>
    </row>
    <row r="95" spans="1:36" x14ac:dyDescent="0.25">
      <c r="A95" s="184" t="str">
        <f t="shared" si="2"/>
        <v>New London</v>
      </c>
      <c r="B95" t="s">
        <v>952</v>
      </c>
      <c r="C95" t="s">
        <v>389</v>
      </c>
      <c r="D95" t="s">
        <v>744</v>
      </c>
      <c r="E95" t="s">
        <v>391</v>
      </c>
      <c r="F95" t="s">
        <v>512</v>
      </c>
      <c r="G95" t="s">
        <v>936</v>
      </c>
      <c r="H95" t="s">
        <v>937</v>
      </c>
      <c r="I95" t="s">
        <v>938</v>
      </c>
      <c r="J95" t="s">
        <v>524</v>
      </c>
      <c r="K95">
        <v>1</v>
      </c>
      <c r="L95" s="185">
        <v>111900</v>
      </c>
      <c r="M95">
        <v>43600</v>
      </c>
      <c r="N95">
        <v>49800</v>
      </c>
      <c r="O95">
        <v>56050</v>
      </c>
      <c r="P95">
        <v>62250</v>
      </c>
      <c r="Q95">
        <v>67250</v>
      </c>
      <c r="R95">
        <v>72250</v>
      </c>
      <c r="S95">
        <v>77200</v>
      </c>
      <c r="T95">
        <v>82200</v>
      </c>
      <c r="U95">
        <v>26150</v>
      </c>
      <c r="V95">
        <v>29900</v>
      </c>
      <c r="W95">
        <v>33650</v>
      </c>
      <c r="X95">
        <v>37350</v>
      </c>
      <c r="Y95">
        <v>40350</v>
      </c>
      <c r="Z95">
        <v>44360</v>
      </c>
      <c r="AA95">
        <v>50040</v>
      </c>
      <c r="AB95">
        <v>55720</v>
      </c>
      <c r="AC95">
        <v>69750</v>
      </c>
      <c r="AD95">
        <v>79700</v>
      </c>
      <c r="AE95">
        <v>89650</v>
      </c>
      <c r="AF95">
        <v>99600</v>
      </c>
      <c r="AG95">
        <v>107600</v>
      </c>
      <c r="AH95">
        <v>115550</v>
      </c>
      <c r="AI95">
        <v>123550</v>
      </c>
      <c r="AJ95">
        <v>131500</v>
      </c>
    </row>
    <row r="96" spans="1:36" x14ac:dyDescent="0.25">
      <c r="A96" s="184" t="str">
        <f t="shared" si="2"/>
        <v>New Milford</v>
      </c>
      <c r="B96" t="s">
        <v>981</v>
      </c>
      <c r="C96" t="s">
        <v>389</v>
      </c>
      <c r="D96" t="s">
        <v>744</v>
      </c>
      <c r="E96" t="s">
        <v>391</v>
      </c>
      <c r="F96" t="s">
        <v>982</v>
      </c>
      <c r="G96" t="s">
        <v>983</v>
      </c>
      <c r="H96" t="s">
        <v>964</v>
      </c>
      <c r="I96" t="s">
        <v>965</v>
      </c>
      <c r="J96" t="s">
        <v>456</v>
      </c>
      <c r="K96">
        <v>1</v>
      </c>
      <c r="L96" s="185">
        <v>156800</v>
      </c>
      <c r="M96">
        <v>48000</v>
      </c>
      <c r="N96">
        <v>54850</v>
      </c>
      <c r="O96">
        <v>61700</v>
      </c>
      <c r="P96">
        <v>68550</v>
      </c>
      <c r="Q96">
        <v>74050</v>
      </c>
      <c r="R96">
        <v>79550</v>
      </c>
      <c r="S96">
        <v>85050</v>
      </c>
      <c r="T96">
        <v>90500</v>
      </c>
      <c r="U96">
        <v>28850</v>
      </c>
      <c r="V96">
        <v>32950</v>
      </c>
      <c r="W96">
        <v>37050</v>
      </c>
      <c r="X96">
        <v>41150</v>
      </c>
      <c r="Y96">
        <v>44450</v>
      </c>
      <c r="Z96">
        <v>47750</v>
      </c>
      <c r="AA96">
        <v>51050</v>
      </c>
      <c r="AB96">
        <v>55720</v>
      </c>
      <c r="AC96">
        <v>76800</v>
      </c>
      <c r="AD96">
        <v>87750</v>
      </c>
      <c r="AE96">
        <v>98750</v>
      </c>
      <c r="AF96">
        <v>109700</v>
      </c>
      <c r="AG96">
        <v>118500</v>
      </c>
      <c r="AH96">
        <v>127300</v>
      </c>
      <c r="AI96">
        <v>136050</v>
      </c>
      <c r="AJ96">
        <v>144850</v>
      </c>
    </row>
    <row r="97" spans="1:36" x14ac:dyDescent="0.25">
      <c r="A97" s="184" t="str">
        <f t="shared" si="2"/>
        <v>Newington</v>
      </c>
      <c r="B97" t="s">
        <v>779</v>
      </c>
      <c r="C97" t="s">
        <v>389</v>
      </c>
      <c r="D97" t="s">
        <v>744</v>
      </c>
      <c r="E97" t="s">
        <v>391</v>
      </c>
      <c r="F97" t="s">
        <v>414</v>
      </c>
      <c r="G97" t="s">
        <v>755</v>
      </c>
      <c r="H97" t="s">
        <v>756</v>
      </c>
      <c r="I97" t="s">
        <v>757</v>
      </c>
      <c r="J97" t="s">
        <v>433</v>
      </c>
      <c r="K97">
        <v>1</v>
      </c>
      <c r="L97" s="185">
        <v>129200</v>
      </c>
      <c r="M97">
        <v>45250</v>
      </c>
      <c r="N97">
        <v>51700</v>
      </c>
      <c r="O97">
        <v>58150</v>
      </c>
      <c r="P97">
        <v>64600</v>
      </c>
      <c r="Q97">
        <v>69800</v>
      </c>
      <c r="R97">
        <v>74950</v>
      </c>
      <c r="S97">
        <v>80150</v>
      </c>
      <c r="T97">
        <v>85300</v>
      </c>
      <c r="U97">
        <v>27150</v>
      </c>
      <c r="V97">
        <v>31000</v>
      </c>
      <c r="W97">
        <v>34900</v>
      </c>
      <c r="X97">
        <v>38750</v>
      </c>
      <c r="Y97">
        <v>41850</v>
      </c>
      <c r="Z97">
        <v>44950</v>
      </c>
      <c r="AA97">
        <v>50040</v>
      </c>
      <c r="AB97">
        <v>55720</v>
      </c>
      <c r="AC97">
        <v>72350</v>
      </c>
      <c r="AD97">
        <v>82700</v>
      </c>
      <c r="AE97">
        <v>93050</v>
      </c>
      <c r="AF97">
        <v>103350</v>
      </c>
      <c r="AG97">
        <v>111650</v>
      </c>
      <c r="AH97">
        <v>119900</v>
      </c>
      <c r="AI97">
        <v>128200</v>
      </c>
      <c r="AJ97">
        <v>136450</v>
      </c>
    </row>
    <row r="98" spans="1:36" x14ac:dyDescent="0.25">
      <c r="A98" s="184" t="str">
        <f t="shared" ref="A98:A129" si="3">_xlfn.TEXTBEFORE(J98," town")</f>
        <v>Newtown</v>
      </c>
      <c r="B98" t="s">
        <v>984</v>
      </c>
      <c r="C98" t="s">
        <v>389</v>
      </c>
      <c r="D98" t="s">
        <v>744</v>
      </c>
      <c r="E98" t="s">
        <v>391</v>
      </c>
      <c r="F98" t="s">
        <v>962</v>
      </c>
      <c r="G98" t="s">
        <v>963</v>
      </c>
      <c r="H98" t="s">
        <v>964</v>
      </c>
      <c r="I98" t="s">
        <v>965</v>
      </c>
      <c r="J98" t="s">
        <v>402</v>
      </c>
      <c r="K98">
        <v>1</v>
      </c>
      <c r="L98" s="185">
        <v>156800</v>
      </c>
      <c r="M98">
        <v>54900</v>
      </c>
      <c r="N98">
        <v>62750</v>
      </c>
      <c r="O98">
        <v>70600</v>
      </c>
      <c r="P98">
        <v>78400</v>
      </c>
      <c r="Q98">
        <v>84700</v>
      </c>
      <c r="R98">
        <v>90950</v>
      </c>
      <c r="S98">
        <v>97250</v>
      </c>
      <c r="T98">
        <v>103500</v>
      </c>
      <c r="U98">
        <v>32950</v>
      </c>
      <c r="V98">
        <v>37650</v>
      </c>
      <c r="W98">
        <v>42350</v>
      </c>
      <c r="X98">
        <v>47050</v>
      </c>
      <c r="Y98">
        <v>50850</v>
      </c>
      <c r="Z98">
        <v>54600</v>
      </c>
      <c r="AA98">
        <v>58350</v>
      </c>
      <c r="AB98">
        <v>62150</v>
      </c>
      <c r="AC98">
        <v>82000</v>
      </c>
      <c r="AD98">
        <v>93700</v>
      </c>
      <c r="AE98">
        <v>105400</v>
      </c>
      <c r="AF98">
        <v>117100</v>
      </c>
      <c r="AG98">
        <v>126500</v>
      </c>
      <c r="AH98">
        <v>135850</v>
      </c>
      <c r="AI98">
        <v>145250</v>
      </c>
      <c r="AJ98">
        <v>154600</v>
      </c>
    </row>
    <row r="99" spans="1:36" x14ac:dyDescent="0.25">
      <c r="A99" s="184" t="str">
        <f t="shared" si="3"/>
        <v>Norfolk</v>
      </c>
      <c r="B99" t="s">
        <v>907</v>
      </c>
      <c r="C99" t="s">
        <v>389</v>
      </c>
      <c r="D99" t="s">
        <v>744</v>
      </c>
      <c r="E99" t="s">
        <v>391</v>
      </c>
      <c r="F99" t="s">
        <v>892</v>
      </c>
      <c r="G99" t="s">
        <v>893</v>
      </c>
      <c r="H99" t="s">
        <v>894</v>
      </c>
      <c r="I99" t="s">
        <v>895</v>
      </c>
      <c r="J99" t="s">
        <v>457</v>
      </c>
      <c r="K99">
        <v>0</v>
      </c>
      <c r="L99" s="185">
        <v>122800</v>
      </c>
      <c r="M99">
        <v>43600</v>
      </c>
      <c r="N99">
        <v>49800</v>
      </c>
      <c r="O99">
        <v>56050</v>
      </c>
      <c r="P99">
        <v>62250</v>
      </c>
      <c r="Q99">
        <v>67250</v>
      </c>
      <c r="R99">
        <v>72250</v>
      </c>
      <c r="S99">
        <v>77200</v>
      </c>
      <c r="T99">
        <v>82200</v>
      </c>
      <c r="U99">
        <v>26150</v>
      </c>
      <c r="V99">
        <v>29900</v>
      </c>
      <c r="W99">
        <v>33650</v>
      </c>
      <c r="X99">
        <v>37350</v>
      </c>
      <c r="Y99">
        <v>40350</v>
      </c>
      <c r="Z99">
        <v>44360</v>
      </c>
      <c r="AA99">
        <v>50040</v>
      </c>
      <c r="AB99">
        <v>55720</v>
      </c>
      <c r="AC99">
        <v>69750</v>
      </c>
      <c r="AD99">
        <v>79700</v>
      </c>
      <c r="AE99">
        <v>89650</v>
      </c>
      <c r="AF99">
        <v>99600</v>
      </c>
      <c r="AG99">
        <v>107600</v>
      </c>
      <c r="AH99">
        <v>115550</v>
      </c>
      <c r="AI99">
        <v>123550</v>
      </c>
      <c r="AJ99">
        <v>131500</v>
      </c>
    </row>
    <row r="100" spans="1:36" x14ac:dyDescent="0.25">
      <c r="A100" s="184" t="str">
        <f t="shared" si="3"/>
        <v>North Branford</v>
      </c>
      <c r="B100" t="s">
        <v>929</v>
      </c>
      <c r="C100" t="s">
        <v>389</v>
      </c>
      <c r="D100" t="s">
        <v>744</v>
      </c>
      <c r="E100" t="s">
        <v>391</v>
      </c>
      <c r="F100" t="s">
        <v>917</v>
      </c>
      <c r="G100" t="s">
        <v>918</v>
      </c>
      <c r="H100" t="s">
        <v>919</v>
      </c>
      <c r="I100" t="s">
        <v>920</v>
      </c>
      <c r="J100" t="s">
        <v>500</v>
      </c>
      <c r="K100">
        <v>1</v>
      </c>
      <c r="L100" s="185">
        <v>123200</v>
      </c>
      <c r="M100">
        <v>43600</v>
      </c>
      <c r="N100">
        <v>49800</v>
      </c>
      <c r="O100">
        <v>56050</v>
      </c>
      <c r="P100">
        <v>62250</v>
      </c>
      <c r="Q100">
        <v>67250</v>
      </c>
      <c r="R100">
        <v>72250</v>
      </c>
      <c r="S100">
        <v>77200</v>
      </c>
      <c r="T100">
        <v>82200</v>
      </c>
      <c r="U100">
        <v>26150</v>
      </c>
      <c r="V100">
        <v>29900</v>
      </c>
      <c r="W100">
        <v>33650</v>
      </c>
      <c r="X100">
        <v>37350</v>
      </c>
      <c r="Y100">
        <v>40350</v>
      </c>
      <c r="Z100">
        <v>44360</v>
      </c>
      <c r="AA100">
        <v>50040</v>
      </c>
      <c r="AB100">
        <v>55720</v>
      </c>
      <c r="AC100">
        <v>69750</v>
      </c>
      <c r="AD100">
        <v>79700</v>
      </c>
      <c r="AE100">
        <v>89650</v>
      </c>
      <c r="AF100">
        <v>99600</v>
      </c>
      <c r="AG100">
        <v>107600</v>
      </c>
      <c r="AH100">
        <v>115550</v>
      </c>
      <c r="AI100">
        <v>123550</v>
      </c>
      <c r="AJ100">
        <v>131500</v>
      </c>
    </row>
    <row r="101" spans="1:36" x14ac:dyDescent="0.25">
      <c r="A101" s="184" t="str">
        <f t="shared" si="3"/>
        <v>North Canaan</v>
      </c>
      <c r="B101" t="s">
        <v>908</v>
      </c>
      <c r="C101" t="s">
        <v>389</v>
      </c>
      <c r="D101" t="s">
        <v>744</v>
      </c>
      <c r="E101" t="s">
        <v>391</v>
      </c>
      <c r="F101" t="s">
        <v>892</v>
      </c>
      <c r="G101" t="s">
        <v>893</v>
      </c>
      <c r="H101" t="s">
        <v>894</v>
      </c>
      <c r="I101" t="s">
        <v>895</v>
      </c>
      <c r="J101" t="s">
        <v>458</v>
      </c>
      <c r="K101">
        <v>0</v>
      </c>
      <c r="L101" s="185">
        <v>122800</v>
      </c>
      <c r="M101">
        <v>43600</v>
      </c>
      <c r="N101">
        <v>49800</v>
      </c>
      <c r="O101">
        <v>56050</v>
      </c>
      <c r="P101">
        <v>62250</v>
      </c>
      <c r="Q101">
        <v>67250</v>
      </c>
      <c r="R101">
        <v>72250</v>
      </c>
      <c r="S101">
        <v>77200</v>
      </c>
      <c r="T101">
        <v>82200</v>
      </c>
      <c r="U101">
        <v>26150</v>
      </c>
      <c r="V101">
        <v>29900</v>
      </c>
      <c r="W101">
        <v>33650</v>
      </c>
      <c r="X101">
        <v>37350</v>
      </c>
      <c r="Y101">
        <v>40350</v>
      </c>
      <c r="Z101">
        <v>44360</v>
      </c>
      <c r="AA101">
        <v>50040</v>
      </c>
      <c r="AB101">
        <v>55720</v>
      </c>
      <c r="AC101">
        <v>69750</v>
      </c>
      <c r="AD101">
        <v>79700</v>
      </c>
      <c r="AE101">
        <v>89650</v>
      </c>
      <c r="AF101">
        <v>99600</v>
      </c>
      <c r="AG101">
        <v>107600</v>
      </c>
      <c r="AH101">
        <v>115550</v>
      </c>
      <c r="AI101">
        <v>123550</v>
      </c>
      <c r="AJ101">
        <v>131500</v>
      </c>
    </row>
    <row r="102" spans="1:36" x14ac:dyDescent="0.25">
      <c r="A102" s="184" t="str">
        <f t="shared" si="3"/>
        <v>North Haven</v>
      </c>
      <c r="B102" t="s">
        <v>930</v>
      </c>
      <c r="C102" t="s">
        <v>389</v>
      </c>
      <c r="D102" t="s">
        <v>744</v>
      </c>
      <c r="E102" t="s">
        <v>391</v>
      </c>
      <c r="F102" t="s">
        <v>917</v>
      </c>
      <c r="G102" t="s">
        <v>918</v>
      </c>
      <c r="H102" t="s">
        <v>919</v>
      </c>
      <c r="I102" t="s">
        <v>920</v>
      </c>
      <c r="J102" t="s">
        <v>501</v>
      </c>
      <c r="K102">
        <v>1</v>
      </c>
      <c r="L102" s="185">
        <v>123200</v>
      </c>
      <c r="M102">
        <v>43600</v>
      </c>
      <c r="N102">
        <v>49800</v>
      </c>
      <c r="O102">
        <v>56050</v>
      </c>
      <c r="P102">
        <v>62250</v>
      </c>
      <c r="Q102">
        <v>67250</v>
      </c>
      <c r="R102">
        <v>72250</v>
      </c>
      <c r="S102">
        <v>77200</v>
      </c>
      <c r="T102">
        <v>82200</v>
      </c>
      <c r="U102">
        <v>26150</v>
      </c>
      <c r="V102">
        <v>29900</v>
      </c>
      <c r="W102">
        <v>33650</v>
      </c>
      <c r="X102">
        <v>37350</v>
      </c>
      <c r="Y102">
        <v>40350</v>
      </c>
      <c r="Z102">
        <v>44360</v>
      </c>
      <c r="AA102">
        <v>50040</v>
      </c>
      <c r="AB102">
        <v>55720</v>
      </c>
      <c r="AC102">
        <v>69750</v>
      </c>
      <c r="AD102">
        <v>79700</v>
      </c>
      <c r="AE102">
        <v>89650</v>
      </c>
      <c r="AF102">
        <v>99600</v>
      </c>
      <c r="AG102">
        <v>107600</v>
      </c>
      <c r="AH102">
        <v>115550</v>
      </c>
      <c r="AI102">
        <v>123550</v>
      </c>
      <c r="AJ102">
        <v>131500</v>
      </c>
    </row>
    <row r="103" spans="1:36" x14ac:dyDescent="0.25">
      <c r="A103" s="184" t="str">
        <f t="shared" si="3"/>
        <v>North Stonington</v>
      </c>
      <c r="B103" t="s">
        <v>953</v>
      </c>
      <c r="C103" t="s">
        <v>389</v>
      </c>
      <c r="D103" t="s">
        <v>744</v>
      </c>
      <c r="E103" t="s">
        <v>391</v>
      </c>
      <c r="F103" t="s">
        <v>512</v>
      </c>
      <c r="G103" t="s">
        <v>936</v>
      </c>
      <c r="H103" t="s">
        <v>937</v>
      </c>
      <c r="I103" t="s">
        <v>938</v>
      </c>
      <c r="J103" t="s">
        <v>525</v>
      </c>
      <c r="K103">
        <v>1</v>
      </c>
      <c r="L103" s="185">
        <v>111900</v>
      </c>
      <c r="M103">
        <v>43600</v>
      </c>
      <c r="N103">
        <v>49800</v>
      </c>
      <c r="O103">
        <v>56050</v>
      </c>
      <c r="P103">
        <v>62250</v>
      </c>
      <c r="Q103">
        <v>67250</v>
      </c>
      <c r="R103">
        <v>72250</v>
      </c>
      <c r="S103">
        <v>77200</v>
      </c>
      <c r="T103">
        <v>82200</v>
      </c>
      <c r="U103">
        <v>26150</v>
      </c>
      <c r="V103">
        <v>29900</v>
      </c>
      <c r="W103">
        <v>33650</v>
      </c>
      <c r="X103">
        <v>37350</v>
      </c>
      <c r="Y103">
        <v>40350</v>
      </c>
      <c r="Z103">
        <v>44360</v>
      </c>
      <c r="AA103">
        <v>50040</v>
      </c>
      <c r="AB103">
        <v>55720</v>
      </c>
      <c r="AC103">
        <v>69750</v>
      </c>
      <c r="AD103">
        <v>79700</v>
      </c>
      <c r="AE103">
        <v>89650</v>
      </c>
      <c r="AF103">
        <v>99600</v>
      </c>
      <c r="AG103">
        <v>107600</v>
      </c>
      <c r="AH103">
        <v>115550</v>
      </c>
      <c r="AI103">
        <v>123550</v>
      </c>
      <c r="AJ103">
        <v>131500</v>
      </c>
    </row>
    <row r="104" spans="1:36" x14ac:dyDescent="0.25">
      <c r="A104" s="184" t="str">
        <f t="shared" si="3"/>
        <v>Norwalk</v>
      </c>
      <c r="B104" t="s">
        <v>985</v>
      </c>
      <c r="C104" t="s">
        <v>389</v>
      </c>
      <c r="D104" t="s">
        <v>744</v>
      </c>
      <c r="E104" t="s">
        <v>391</v>
      </c>
      <c r="F104" t="s">
        <v>986</v>
      </c>
      <c r="G104" t="s">
        <v>987</v>
      </c>
      <c r="H104" t="s">
        <v>964</v>
      </c>
      <c r="I104" t="s">
        <v>965</v>
      </c>
      <c r="J104" t="s">
        <v>403</v>
      </c>
      <c r="K104">
        <v>1</v>
      </c>
      <c r="L104" s="185">
        <v>156800</v>
      </c>
      <c r="M104">
        <v>57050</v>
      </c>
      <c r="N104">
        <v>65200</v>
      </c>
      <c r="O104">
        <v>73350</v>
      </c>
      <c r="P104">
        <v>81500</v>
      </c>
      <c r="Q104">
        <v>88050</v>
      </c>
      <c r="R104">
        <v>94550</v>
      </c>
      <c r="S104">
        <v>101100</v>
      </c>
      <c r="T104">
        <v>107600</v>
      </c>
      <c r="U104">
        <v>34250</v>
      </c>
      <c r="V104">
        <v>39150</v>
      </c>
      <c r="W104">
        <v>44050</v>
      </c>
      <c r="X104">
        <v>48900</v>
      </c>
      <c r="Y104">
        <v>52850</v>
      </c>
      <c r="Z104">
        <v>56750</v>
      </c>
      <c r="AA104">
        <v>60650</v>
      </c>
      <c r="AB104">
        <v>64550</v>
      </c>
      <c r="AC104">
        <v>82000</v>
      </c>
      <c r="AD104">
        <v>93700</v>
      </c>
      <c r="AE104">
        <v>105400</v>
      </c>
      <c r="AF104">
        <v>117100</v>
      </c>
      <c r="AG104">
        <v>126500</v>
      </c>
      <c r="AH104">
        <v>135850</v>
      </c>
      <c r="AI104">
        <v>145250</v>
      </c>
      <c r="AJ104">
        <v>154600</v>
      </c>
    </row>
    <row r="105" spans="1:36" x14ac:dyDescent="0.25">
      <c r="A105" s="184" t="str">
        <f t="shared" si="3"/>
        <v>Norwich</v>
      </c>
      <c r="B105" t="s">
        <v>954</v>
      </c>
      <c r="C105" t="s">
        <v>389</v>
      </c>
      <c r="D105" t="s">
        <v>744</v>
      </c>
      <c r="E105" t="s">
        <v>391</v>
      </c>
      <c r="F105" t="s">
        <v>512</v>
      </c>
      <c r="G105" t="s">
        <v>936</v>
      </c>
      <c r="H105" t="s">
        <v>937</v>
      </c>
      <c r="I105" t="s">
        <v>938</v>
      </c>
      <c r="J105" t="s">
        <v>526</v>
      </c>
      <c r="K105">
        <v>1</v>
      </c>
      <c r="L105" s="185">
        <v>111900</v>
      </c>
      <c r="M105">
        <v>43600</v>
      </c>
      <c r="N105">
        <v>49800</v>
      </c>
      <c r="O105">
        <v>56050</v>
      </c>
      <c r="P105">
        <v>62250</v>
      </c>
      <c r="Q105">
        <v>67250</v>
      </c>
      <c r="R105">
        <v>72250</v>
      </c>
      <c r="S105">
        <v>77200</v>
      </c>
      <c r="T105">
        <v>82200</v>
      </c>
      <c r="U105">
        <v>26150</v>
      </c>
      <c r="V105">
        <v>29900</v>
      </c>
      <c r="W105">
        <v>33650</v>
      </c>
      <c r="X105">
        <v>37350</v>
      </c>
      <c r="Y105">
        <v>40350</v>
      </c>
      <c r="Z105">
        <v>44360</v>
      </c>
      <c r="AA105">
        <v>50040</v>
      </c>
      <c r="AB105">
        <v>55720</v>
      </c>
      <c r="AC105">
        <v>69750</v>
      </c>
      <c r="AD105">
        <v>79700</v>
      </c>
      <c r="AE105">
        <v>89650</v>
      </c>
      <c r="AF105">
        <v>99600</v>
      </c>
      <c r="AG105">
        <v>107600</v>
      </c>
      <c r="AH105">
        <v>115550</v>
      </c>
      <c r="AI105">
        <v>123550</v>
      </c>
      <c r="AJ105">
        <v>131500</v>
      </c>
    </row>
    <row r="106" spans="1:36" x14ac:dyDescent="0.25">
      <c r="A106" s="184" t="str">
        <f t="shared" si="3"/>
        <v>Old Lyme</v>
      </c>
      <c r="B106" t="s">
        <v>838</v>
      </c>
      <c r="C106" t="s">
        <v>389</v>
      </c>
      <c r="D106" t="s">
        <v>744</v>
      </c>
      <c r="E106" t="s">
        <v>391</v>
      </c>
      <c r="F106" t="s">
        <v>414</v>
      </c>
      <c r="G106" t="s">
        <v>755</v>
      </c>
      <c r="H106" t="s">
        <v>816</v>
      </c>
      <c r="I106" t="s">
        <v>817</v>
      </c>
      <c r="J106" t="s">
        <v>527</v>
      </c>
      <c r="K106">
        <v>1</v>
      </c>
      <c r="L106" s="185">
        <v>129200</v>
      </c>
      <c r="M106">
        <v>45250</v>
      </c>
      <c r="N106">
        <v>51700</v>
      </c>
      <c r="O106">
        <v>58150</v>
      </c>
      <c r="P106">
        <v>64600</v>
      </c>
      <c r="Q106">
        <v>69800</v>
      </c>
      <c r="R106">
        <v>74950</v>
      </c>
      <c r="S106">
        <v>80150</v>
      </c>
      <c r="T106">
        <v>85300</v>
      </c>
      <c r="U106">
        <v>27150</v>
      </c>
      <c r="V106">
        <v>31000</v>
      </c>
      <c r="W106">
        <v>34900</v>
      </c>
      <c r="X106">
        <v>38750</v>
      </c>
      <c r="Y106">
        <v>41850</v>
      </c>
      <c r="Z106">
        <v>44950</v>
      </c>
      <c r="AA106">
        <v>50040</v>
      </c>
      <c r="AB106">
        <v>55720</v>
      </c>
      <c r="AC106">
        <v>72350</v>
      </c>
      <c r="AD106">
        <v>82700</v>
      </c>
      <c r="AE106">
        <v>93050</v>
      </c>
      <c r="AF106">
        <v>103350</v>
      </c>
      <c r="AG106">
        <v>111650</v>
      </c>
      <c r="AH106">
        <v>119900</v>
      </c>
      <c r="AI106">
        <v>128200</v>
      </c>
      <c r="AJ106">
        <v>136450</v>
      </c>
    </row>
    <row r="107" spans="1:36" x14ac:dyDescent="0.25">
      <c r="A107" s="184" t="str">
        <f t="shared" si="3"/>
        <v>Old Saybrook</v>
      </c>
      <c r="B107" t="s">
        <v>839</v>
      </c>
      <c r="C107" t="s">
        <v>389</v>
      </c>
      <c r="D107" t="s">
        <v>744</v>
      </c>
      <c r="E107" t="s">
        <v>391</v>
      </c>
      <c r="F107" t="s">
        <v>840</v>
      </c>
      <c r="G107" t="s">
        <v>841</v>
      </c>
      <c r="H107" t="s">
        <v>816</v>
      </c>
      <c r="I107" t="s">
        <v>817</v>
      </c>
      <c r="J107" t="s">
        <v>482</v>
      </c>
      <c r="K107">
        <v>1</v>
      </c>
      <c r="L107" s="185">
        <v>129200</v>
      </c>
      <c r="M107">
        <v>46000</v>
      </c>
      <c r="N107">
        <v>52550</v>
      </c>
      <c r="O107">
        <v>59100</v>
      </c>
      <c r="P107">
        <v>65650</v>
      </c>
      <c r="Q107">
        <v>70950</v>
      </c>
      <c r="R107">
        <v>76200</v>
      </c>
      <c r="S107">
        <v>81450</v>
      </c>
      <c r="T107">
        <v>86700</v>
      </c>
      <c r="U107">
        <v>27600</v>
      </c>
      <c r="V107">
        <v>31550</v>
      </c>
      <c r="W107">
        <v>35500</v>
      </c>
      <c r="X107">
        <v>39400</v>
      </c>
      <c r="Y107">
        <v>42600</v>
      </c>
      <c r="Z107">
        <v>45750</v>
      </c>
      <c r="AA107">
        <v>50040</v>
      </c>
      <c r="AB107">
        <v>55720</v>
      </c>
      <c r="AC107">
        <v>73550</v>
      </c>
      <c r="AD107">
        <v>84050</v>
      </c>
      <c r="AE107">
        <v>94550</v>
      </c>
      <c r="AF107">
        <v>105050</v>
      </c>
      <c r="AG107">
        <v>113500</v>
      </c>
      <c r="AH107">
        <v>121900</v>
      </c>
      <c r="AI107">
        <v>130300</v>
      </c>
      <c r="AJ107">
        <v>138700</v>
      </c>
    </row>
    <row r="108" spans="1:36" x14ac:dyDescent="0.25">
      <c r="A108" s="184" t="str">
        <f t="shared" si="3"/>
        <v>Orange</v>
      </c>
      <c r="B108" t="s">
        <v>931</v>
      </c>
      <c r="C108" t="s">
        <v>389</v>
      </c>
      <c r="D108" t="s">
        <v>744</v>
      </c>
      <c r="E108" t="s">
        <v>391</v>
      </c>
      <c r="F108" t="s">
        <v>917</v>
      </c>
      <c r="G108" t="s">
        <v>918</v>
      </c>
      <c r="H108" t="s">
        <v>919</v>
      </c>
      <c r="I108" t="s">
        <v>920</v>
      </c>
      <c r="J108" t="s">
        <v>502</v>
      </c>
      <c r="K108">
        <v>1</v>
      </c>
      <c r="L108" s="185">
        <v>123200</v>
      </c>
      <c r="M108">
        <v>43600</v>
      </c>
      <c r="N108">
        <v>49800</v>
      </c>
      <c r="O108">
        <v>56050</v>
      </c>
      <c r="P108">
        <v>62250</v>
      </c>
      <c r="Q108">
        <v>67250</v>
      </c>
      <c r="R108">
        <v>72250</v>
      </c>
      <c r="S108">
        <v>77200</v>
      </c>
      <c r="T108">
        <v>82200</v>
      </c>
      <c r="U108">
        <v>26150</v>
      </c>
      <c r="V108">
        <v>29900</v>
      </c>
      <c r="W108">
        <v>33650</v>
      </c>
      <c r="X108">
        <v>37350</v>
      </c>
      <c r="Y108">
        <v>40350</v>
      </c>
      <c r="Z108">
        <v>44360</v>
      </c>
      <c r="AA108">
        <v>50040</v>
      </c>
      <c r="AB108">
        <v>55720</v>
      </c>
      <c r="AC108">
        <v>69750</v>
      </c>
      <c r="AD108">
        <v>79700</v>
      </c>
      <c r="AE108">
        <v>89650</v>
      </c>
      <c r="AF108">
        <v>99600</v>
      </c>
      <c r="AG108">
        <v>107600</v>
      </c>
      <c r="AH108">
        <v>115550</v>
      </c>
      <c r="AI108">
        <v>123550</v>
      </c>
      <c r="AJ108">
        <v>131500</v>
      </c>
    </row>
    <row r="109" spans="1:36" x14ac:dyDescent="0.25">
      <c r="A109" s="184" t="str">
        <f t="shared" si="3"/>
        <v>Oxford</v>
      </c>
      <c r="B109" t="s">
        <v>858</v>
      </c>
      <c r="C109" t="s">
        <v>389</v>
      </c>
      <c r="D109" t="s">
        <v>744</v>
      </c>
      <c r="E109" t="s">
        <v>391</v>
      </c>
      <c r="F109" t="s">
        <v>847</v>
      </c>
      <c r="G109" t="s">
        <v>848</v>
      </c>
      <c r="H109" t="s">
        <v>849</v>
      </c>
      <c r="I109" t="s">
        <v>850</v>
      </c>
      <c r="J109" t="s">
        <v>503</v>
      </c>
      <c r="K109">
        <v>1</v>
      </c>
      <c r="L109" s="185">
        <v>114000</v>
      </c>
      <c r="M109">
        <v>43600</v>
      </c>
      <c r="N109">
        <v>49800</v>
      </c>
      <c r="O109">
        <v>56050</v>
      </c>
      <c r="P109">
        <v>62250</v>
      </c>
      <c r="Q109">
        <v>67250</v>
      </c>
      <c r="R109">
        <v>72250</v>
      </c>
      <c r="S109">
        <v>77200</v>
      </c>
      <c r="T109">
        <v>82200</v>
      </c>
      <c r="U109">
        <v>26150</v>
      </c>
      <c r="V109">
        <v>29900</v>
      </c>
      <c r="W109">
        <v>33650</v>
      </c>
      <c r="X109">
        <v>37350</v>
      </c>
      <c r="Y109">
        <v>40350</v>
      </c>
      <c r="Z109">
        <v>44360</v>
      </c>
      <c r="AA109">
        <v>50040</v>
      </c>
      <c r="AB109">
        <v>55720</v>
      </c>
      <c r="AC109">
        <v>69750</v>
      </c>
      <c r="AD109">
        <v>79700</v>
      </c>
      <c r="AE109">
        <v>89650</v>
      </c>
      <c r="AF109">
        <v>99600</v>
      </c>
      <c r="AG109">
        <v>107600</v>
      </c>
      <c r="AH109">
        <v>115550</v>
      </c>
      <c r="AI109">
        <v>123550</v>
      </c>
      <c r="AJ109">
        <v>131500</v>
      </c>
    </row>
    <row r="110" spans="1:36" x14ac:dyDescent="0.25">
      <c r="A110" s="184" t="str">
        <f t="shared" si="3"/>
        <v>Plainfield</v>
      </c>
      <c r="B110" t="s">
        <v>880</v>
      </c>
      <c r="C110" t="s">
        <v>389</v>
      </c>
      <c r="D110" t="s">
        <v>744</v>
      </c>
      <c r="E110" t="s">
        <v>391</v>
      </c>
      <c r="F110" t="s">
        <v>870</v>
      </c>
      <c r="G110" t="s">
        <v>871</v>
      </c>
      <c r="H110" t="s">
        <v>872</v>
      </c>
      <c r="I110" t="s">
        <v>873</v>
      </c>
      <c r="J110" t="s">
        <v>554</v>
      </c>
      <c r="K110">
        <v>0</v>
      </c>
      <c r="L110" s="185">
        <v>126500</v>
      </c>
      <c r="M110">
        <v>43750</v>
      </c>
      <c r="N110">
        <v>50000</v>
      </c>
      <c r="O110">
        <v>56250</v>
      </c>
      <c r="P110">
        <v>62500</v>
      </c>
      <c r="Q110">
        <v>67500</v>
      </c>
      <c r="R110">
        <v>72500</v>
      </c>
      <c r="S110">
        <v>77500</v>
      </c>
      <c r="T110">
        <v>82500</v>
      </c>
      <c r="U110">
        <v>26250</v>
      </c>
      <c r="V110">
        <v>30000</v>
      </c>
      <c r="W110">
        <v>33750</v>
      </c>
      <c r="X110">
        <v>37500</v>
      </c>
      <c r="Y110">
        <v>40500</v>
      </c>
      <c r="Z110">
        <v>44360</v>
      </c>
      <c r="AA110">
        <v>50040</v>
      </c>
      <c r="AB110">
        <v>55720</v>
      </c>
      <c r="AC110">
        <v>70000</v>
      </c>
      <c r="AD110">
        <v>80000</v>
      </c>
      <c r="AE110">
        <v>90000</v>
      </c>
      <c r="AF110">
        <v>100000</v>
      </c>
      <c r="AG110">
        <v>108000</v>
      </c>
      <c r="AH110">
        <v>116000</v>
      </c>
      <c r="AI110">
        <v>124000</v>
      </c>
      <c r="AJ110">
        <v>132000</v>
      </c>
    </row>
    <row r="111" spans="1:36" x14ac:dyDescent="0.25">
      <c r="A111" s="184" t="str">
        <f t="shared" si="3"/>
        <v>Plainville</v>
      </c>
      <c r="B111" t="s">
        <v>780</v>
      </c>
      <c r="C111" t="s">
        <v>389</v>
      </c>
      <c r="D111" t="s">
        <v>744</v>
      </c>
      <c r="E111" t="s">
        <v>391</v>
      </c>
      <c r="F111" t="s">
        <v>414</v>
      </c>
      <c r="G111" t="s">
        <v>755</v>
      </c>
      <c r="H111" t="s">
        <v>756</v>
      </c>
      <c r="I111" t="s">
        <v>757</v>
      </c>
      <c r="J111" t="s">
        <v>434</v>
      </c>
      <c r="K111">
        <v>1</v>
      </c>
      <c r="L111" s="185">
        <v>129200</v>
      </c>
      <c r="M111">
        <v>45250</v>
      </c>
      <c r="N111">
        <v>51700</v>
      </c>
      <c r="O111">
        <v>58150</v>
      </c>
      <c r="P111">
        <v>64600</v>
      </c>
      <c r="Q111">
        <v>69800</v>
      </c>
      <c r="R111">
        <v>74950</v>
      </c>
      <c r="S111">
        <v>80150</v>
      </c>
      <c r="T111">
        <v>85300</v>
      </c>
      <c r="U111">
        <v>27150</v>
      </c>
      <c r="V111">
        <v>31000</v>
      </c>
      <c r="W111">
        <v>34900</v>
      </c>
      <c r="X111">
        <v>38750</v>
      </c>
      <c r="Y111">
        <v>41850</v>
      </c>
      <c r="Z111">
        <v>44950</v>
      </c>
      <c r="AA111">
        <v>50040</v>
      </c>
      <c r="AB111">
        <v>55720</v>
      </c>
      <c r="AC111">
        <v>72350</v>
      </c>
      <c r="AD111">
        <v>82700</v>
      </c>
      <c r="AE111">
        <v>93050</v>
      </c>
      <c r="AF111">
        <v>103350</v>
      </c>
      <c r="AG111">
        <v>111650</v>
      </c>
      <c r="AH111">
        <v>119900</v>
      </c>
      <c r="AI111">
        <v>128200</v>
      </c>
      <c r="AJ111">
        <v>136450</v>
      </c>
    </row>
    <row r="112" spans="1:36" x14ac:dyDescent="0.25">
      <c r="A112" s="184" t="str">
        <f t="shared" si="3"/>
        <v>Plymouth</v>
      </c>
      <c r="B112" t="s">
        <v>859</v>
      </c>
      <c r="C112" t="s">
        <v>389</v>
      </c>
      <c r="D112" t="s">
        <v>744</v>
      </c>
      <c r="E112" t="s">
        <v>391</v>
      </c>
      <c r="F112" t="s">
        <v>847</v>
      </c>
      <c r="G112" t="s">
        <v>848</v>
      </c>
      <c r="H112" t="s">
        <v>849</v>
      </c>
      <c r="I112" t="s">
        <v>850</v>
      </c>
      <c r="J112" t="s">
        <v>459</v>
      </c>
      <c r="K112">
        <v>1</v>
      </c>
      <c r="L112" s="185">
        <v>114000</v>
      </c>
      <c r="M112">
        <v>43600</v>
      </c>
      <c r="N112">
        <v>49800</v>
      </c>
      <c r="O112">
        <v>56050</v>
      </c>
      <c r="P112">
        <v>62250</v>
      </c>
      <c r="Q112">
        <v>67250</v>
      </c>
      <c r="R112">
        <v>72250</v>
      </c>
      <c r="S112">
        <v>77200</v>
      </c>
      <c r="T112">
        <v>82200</v>
      </c>
      <c r="U112">
        <v>26150</v>
      </c>
      <c r="V112">
        <v>29900</v>
      </c>
      <c r="W112">
        <v>33650</v>
      </c>
      <c r="X112">
        <v>37350</v>
      </c>
      <c r="Y112">
        <v>40350</v>
      </c>
      <c r="Z112">
        <v>44360</v>
      </c>
      <c r="AA112">
        <v>50040</v>
      </c>
      <c r="AB112">
        <v>55720</v>
      </c>
      <c r="AC112">
        <v>69750</v>
      </c>
      <c r="AD112">
        <v>79700</v>
      </c>
      <c r="AE112">
        <v>89650</v>
      </c>
      <c r="AF112">
        <v>99600</v>
      </c>
      <c r="AG112">
        <v>107600</v>
      </c>
      <c r="AH112">
        <v>115550</v>
      </c>
      <c r="AI112">
        <v>123550</v>
      </c>
      <c r="AJ112">
        <v>131500</v>
      </c>
    </row>
    <row r="113" spans="1:36" x14ac:dyDescent="0.25">
      <c r="A113" s="184" t="str">
        <f t="shared" si="3"/>
        <v>Pomfret</v>
      </c>
      <c r="B113" t="s">
        <v>881</v>
      </c>
      <c r="C113" t="s">
        <v>389</v>
      </c>
      <c r="D113" t="s">
        <v>744</v>
      </c>
      <c r="E113" t="s">
        <v>391</v>
      </c>
      <c r="F113" t="s">
        <v>870</v>
      </c>
      <c r="G113" t="s">
        <v>871</v>
      </c>
      <c r="H113" t="s">
        <v>872</v>
      </c>
      <c r="I113" t="s">
        <v>873</v>
      </c>
      <c r="J113" t="s">
        <v>555</v>
      </c>
      <c r="K113">
        <v>0</v>
      </c>
      <c r="L113" s="185">
        <v>126500</v>
      </c>
      <c r="M113">
        <v>43750</v>
      </c>
      <c r="N113">
        <v>50000</v>
      </c>
      <c r="O113">
        <v>56250</v>
      </c>
      <c r="P113">
        <v>62500</v>
      </c>
      <c r="Q113">
        <v>67500</v>
      </c>
      <c r="R113">
        <v>72500</v>
      </c>
      <c r="S113">
        <v>77500</v>
      </c>
      <c r="T113">
        <v>82500</v>
      </c>
      <c r="U113">
        <v>26250</v>
      </c>
      <c r="V113">
        <v>30000</v>
      </c>
      <c r="W113">
        <v>33750</v>
      </c>
      <c r="X113">
        <v>37500</v>
      </c>
      <c r="Y113">
        <v>40500</v>
      </c>
      <c r="Z113">
        <v>44360</v>
      </c>
      <c r="AA113">
        <v>50040</v>
      </c>
      <c r="AB113">
        <v>55720</v>
      </c>
      <c r="AC113">
        <v>70000</v>
      </c>
      <c r="AD113">
        <v>80000</v>
      </c>
      <c r="AE113">
        <v>90000</v>
      </c>
      <c r="AF113">
        <v>100000</v>
      </c>
      <c r="AG113">
        <v>108000</v>
      </c>
      <c r="AH113">
        <v>116000</v>
      </c>
      <c r="AI113">
        <v>124000</v>
      </c>
      <c r="AJ113">
        <v>132000</v>
      </c>
    </row>
    <row r="114" spans="1:36" x14ac:dyDescent="0.25">
      <c r="A114" s="184" t="str">
        <f t="shared" si="3"/>
        <v>Portland</v>
      </c>
      <c r="B114" t="s">
        <v>842</v>
      </c>
      <c r="C114" t="s">
        <v>389</v>
      </c>
      <c r="D114" t="s">
        <v>744</v>
      </c>
      <c r="E114" t="s">
        <v>391</v>
      </c>
      <c r="F114" t="s">
        <v>414</v>
      </c>
      <c r="G114" t="s">
        <v>755</v>
      </c>
      <c r="H114" t="s">
        <v>816</v>
      </c>
      <c r="I114" t="s">
        <v>817</v>
      </c>
      <c r="J114" t="s">
        <v>483</v>
      </c>
      <c r="K114">
        <v>1</v>
      </c>
      <c r="L114" s="185">
        <v>129200</v>
      </c>
      <c r="M114">
        <v>45250</v>
      </c>
      <c r="N114">
        <v>51700</v>
      </c>
      <c r="O114">
        <v>58150</v>
      </c>
      <c r="P114">
        <v>64600</v>
      </c>
      <c r="Q114">
        <v>69800</v>
      </c>
      <c r="R114">
        <v>74950</v>
      </c>
      <c r="S114">
        <v>80150</v>
      </c>
      <c r="T114">
        <v>85300</v>
      </c>
      <c r="U114">
        <v>27150</v>
      </c>
      <c r="V114">
        <v>31000</v>
      </c>
      <c r="W114">
        <v>34900</v>
      </c>
      <c r="X114">
        <v>38750</v>
      </c>
      <c r="Y114">
        <v>41850</v>
      </c>
      <c r="Z114">
        <v>44950</v>
      </c>
      <c r="AA114">
        <v>50040</v>
      </c>
      <c r="AB114">
        <v>55720</v>
      </c>
      <c r="AC114">
        <v>72350</v>
      </c>
      <c r="AD114">
        <v>82700</v>
      </c>
      <c r="AE114">
        <v>93050</v>
      </c>
      <c r="AF114">
        <v>103350</v>
      </c>
      <c r="AG114">
        <v>111650</v>
      </c>
      <c r="AH114">
        <v>119900</v>
      </c>
      <c r="AI114">
        <v>128200</v>
      </c>
      <c r="AJ114">
        <v>136450</v>
      </c>
    </row>
    <row r="115" spans="1:36" x14ac:dyDescent="0.25">
      <c r="A115" s="184" t="str">
        <f t="shared" si="3"/>
        <v>Preston</v>
      </c>
      <c r="B115" t="s">
        <v>955</v>
      </c>
      <c r="C115" t="s">
        <v>389</v>
      </c>
      <c r="D115" t="s">
        <v>744</v>
      </c>
      <c r="E115" t="s">
        <v>391</v>
      </c>
      <c r="F115" t="s">
        <v>512</v>
      </c>
      <c r="G115" t="s">
        <v>936</v>
      </c>
      <c r="H115" t="s">
        <v>937</v>
      </c>
      <c r="I115" t="s">
        <v>938</v>
      </c>
      <c r="J115" t="s">
        <v>528</v>
      </c>
      <c r="K115">
        <v>1</v>
      </c>
      <c r="L115" s="185">
        <v>111900</v>
      </c>
      <c r="M115">
        <v>43600</v>
      </c>
      <c r="N115">
        <v>49800</v>
      </c>
      <c r="O115">
        <v>56050</v>
      </c>
      <c r="P115">
        <v>62250</v>
      </c>
      <c r="Q115">
        <v>67250</v>
      </c>
      <c r="R115">
        <v>72250</v>
      </c>
      <c r="S115">
        <v>77200</v>
      </c>
      <c r="T115">
        <v>82200</v>
      </c>
      <c r="U115">
        <v>26150</v>
      </c>
      <c r="V115">
        <v>29900</v>
      </c>
      <c r="W115">
        <v>33650</v>
      </c>
      <c r="X115">
        <v>37350</v>
      </c>
      <c r="Y115">
        <v>40350</v>
      </c>
      <c r="Z115">
        <v>44360</v>
      </c>
      <c r="AA115">
        <v>50040</v>
      </c>
      <c r="AB115">
        <v>55720</v>
      </c>
      <c r="AC115">
        <v>69750</v>
      </c>
      <c r="AD115">
        <v>79700</v>
      </c>
      <c r="AE115">
        <v>89650</v>
      </c>
      <c r="AF115">
        <v>99600</v>
      </c>
      <c r="AG115">
        <v>107600</v>
      </c>
      <c r="AH115">
        <v>115550</v>
      </c>
      <c r="AI115">
        <v>123550</v>
      </c>
      <c r="AJ115">
        <v>131500</v>
      </c>
    </row>
    <row r="116" spans="1:36" x14ac:dyDescent="0.25">
      <c r="A116" s="184" t="str">
        <f t="shared" si="3"/>
        <v>Prospect</v>
      </c>
      <c r="B116" t="s">
        <v>860</v>
      </c>
      <c r="C116" t="s">
        <v>389</v>
      </c>
      <c r="D116" t="s">
        <v>744</v>
      </c>
      <c r="E116" t="s">
        <v>391</v>
      </c>
      <c r="F116" t="s">
        <v>847</v>
      </c>
      <c r="G116" t="s">
        <v>848</v>
      </c>
      <c r="H116" t="s">
        <v>849</v>
      </c>
      <c r="I116" t="s">
        <v>850</v>
      </c>
      <c r="J116" t="s">
        <v>504</v>
      </c>
      <c r="K116">
        <v>1</v>
      </c>
      <c r="L116" s="185">
        <v>114000</v>
      </c>
      <c r="M116">
        <v>43600</v>
      </c>
      <c r="N116">
        <v>49800</v>
      </c>
      <c r="O116">
        <v>56050</v>
      </c>
      <c r="P116">
        <v>62250</v>
      </c>
      <c r="Q116">
        <v>67250</v>
      </c>
      <c r="R116">
        <v>72250</v>
      </c>
      <c r="S116">
        <v>77200</v>
      </c>
      <c r="T116">
        <v>82200</v>
      </c>
      <c r="U116">
        <v>26150</v>
      </c>
      <c r="V116">
        <v>29900</v>
      </c>
      <c r="W116">
        <v>33650</v>
      </c>
      <c r="X116">
        <v>37350</v>
      </c>
      <c r="Y116">
        <v>40350</v>
      </c>
      <c r="Z116">
        <v>44360</v>
      </c>
      <c r="AA116">
        <v>50040</v>
      </c>
      <c r="AB116">
        <v>55720</v>
      </c>
      <c r="AC116">
        <v>69750</v>
      </c>
      <c r="AD116">
        <v>79700</v>
      </c>
      <c r="AE116">
        <v>89650</v>
      </c>
      <c r="AF116">
        <v>99600</v>
      </c>
      <c r="AG116">
        <v>107600</v>
      </c>
      <c r="AH116">
        <v>115550</v>
      </c>
      <c r="AI116">
        <v>123550</v>
      </c>
      <c r="AJ116">
        <v>131500</v>
      </c>
    </row>
    <row r="117" spans="1:36" x14ac:dyDescent="0.25">
      <c r="A117" s="184" t="str">
        <f t="shared" si="3"/>
        <v>Putnam</v>
      </c>
      <c r="B117" t="s">
        <v>882</v>
      </c>
      <c r="C117" t="s">
        <v>389</v>
      </c>
      <c r="D117" t="s">
        <v>744</v>
      </c>
      <c r="E117" t="s">
        <v>391</v>
      </c>
      <c r="F117" t="s">
        <v>870</v>
      </c>
      <c r="G117" t="s">
        <v>871</v>
      </c>
      <c r="H117" t="s">
        <v>872</v>
      </c>
      <c r="I117" t="s">
        <v>873</v>
      </c>
      <c r="J117" t="s">
        <v>556</v>
      </c>
      <c r="K117">
        <v>0</v>
      </c>
      <c r="L117" s="185">
        <v>126500</v>
      </c>
      <c r="M117">
        <v>43750</v>
      </c>
      <c r="N117">
        <v>50000</v>
      </c>
      <c r="O117">
        <v>56250</v>
      </c>
      <c r="P117">
        <v>62500</v>
      </c>
      <c r="Q117">
        <v>67500</v>
      </c>
      <c r="R117">
        <v>72500</v>
      </c>
      <c r="S117">
        <v>77500</v>
      </c>
      <c r="T117">
        <v>82500</v>
      </c>
      <c r="U117">
        <v>26250</v>
      </c>
      <c r="V117">
        <v>30000</v>
      </c>
      <c r="W117">
        <v>33750</v>
      </c>
      <c r="X117">
        <v>37500</v>
      </c>
      <c r="Y117">
        <v>40500</v>
      </c>
      <c r="Z117">
        <v>44360</v>
      </c>
      <c r="AA117">
        <v>50040</v>
      </c>
      <c r="AB117">
        <v>55720</v>
      </c>
      <c r="AC117">
        <v>70000</v>
      </c>
      <c r="AD117">
        <v>80000</v>
      </c>
      <c r="AE117">
        <v>90000</v>
      </c>
      <c r="AF117">
        <v>100000</v>
      </c>
      <c r="AG117">
        <v>108000</v>
      </c>
      <c r="AH117">
        <v>116000</v>
      </c>
      <c r="AI117">
        <v>124000</v>
      </c>
      <c r="AJ117">
        <v>132000</v>
      </c>
    </row>
    <row r="118" spans="1:36" x14ac:dyDescent="0.25">
      <c r="A118" s="184" t="str">
        <f t="shared" si="3"/>
        <v>Redding</v>
      </c>
      <c r="B118" t="s">
        <v>988</v>
      </c>
      <c r="C118" t="s">
        <v>389</v>
      </c>
      <c r="D118" t="s">
        <v>744</v>
      </c>
      <c r="E118" t="s">
        <v>391</v>
      </c>
      <c r="F118" t="s">
        <v>962</v>
      </c>
      <c r="G118" t="s">
        <v>963</v>
      </c>
      <c r="H118" t="s">
        <v>964</v>
      </c>
      <c r="I118" t="s">
        <v>965</v>
      </c>
      <c r="J118" t="s">
        <v>404</v>
      </c>
      <c r="K118">
        <v>1</v>
      </c>
      <c r="L118" s="185">
        <v>156800</v>
      </c>
      <c r="M118">
        <v>54900</v>
      </c>
      <c r="N118">
        <v>62750</v>
      </c>
      <c r="O118">
        <v>70600</v>
      </c>
      <c r="P118">
        <v>78400</v>
      </c>
      <c r="Q118">
        <v>84700</v>
      </c>
      <c r="R118">
        <v>90950</v>
      </c>
      <c r="S118">
        <v>97250</v>
      </c>
      <c r="T118">
        <v>103500</v>
      </c>
      <c r="U118">
        <v>32950</v>
      </c>
      <c r="V118">
        <v>37650</v>
      </c>
      <c r="W118">
        <v>42350</v>
      </c>
      <c r="X118">
        <v>47050</v>
      </c>
      <c r="Y118">
        <v>50850</v>
      </c>
      <c r="Z118">
        <v>54600</v>
      </c>
      <c r="AA118">
        <v>58350</v>
      </c>
      <c r="AB118">
        <v>62150</v>
      </c>
      <c r="AC118">
        <v>82000</v>
      </c>
      <c r="AD118">
        <v>93700</v>
      </c>
      <c r="AE118">
        <v>105400</v>
      </c>
      <c r="AF118">
        <v>117100</v>
      </c>
      <c r="AG118">
        <v>126500</v>
      </c>
      <c r="AH118">
        <v>135850</v>
      </c>
      <c r="AI118">
        <v>145250</v>
      </c>
      <c r="AJ118">
        <v>154600</v>
      </c>
    </row>
    <row r="119" spans="1:36" x14ac:dyDescent="0.25">
      <c r="A119" s="184" t="str">
        <f t="shared" si="3"/>
        <v>Ridgefield</v>
      </c>
      <c r="B119" t="s">
        <v>989</v>
      </c>
      <c r="C119" t="s">
        <v>389</v>
      </c>
      <c r="D119" t="s">
        <v>744</v>
      </c>
      <c r="E119" t="s">
        <v>391</v>
      </c>
      <c r="F119" t="s">
        <v>962</v>
      </c>
      <c r="G119" t="s">
        <v>963</v>
      </c>
      <c r="H119" t="s">
        <v>964</v>
      </c>
      <c r="I119" t="s">
        <v>965</v>
      </c>
      <c r="J119" t="s">
        <v>405</v>
      </c>
      <c r="K119">
        <v>1</v>
      </c>
      <c r="L119" s="185">
        <v>156800</v>
      </c>
      <c r="M119">
        <v>54900</v>
      </c>
      <c r="N119">
        <v>62750</v>
      </c>
      <c r="O119">
        <v>70600</v>
      </c>
      <c r="P119">
        <v>78400</v>
      </c>
      <c r="Q119">
        <v>84700</v>
      </c>
      <c r="R119">
        <v>90950</v>
      </c>
      <c r="S119">
        <v>97250</v>
      </c>
      <c r="T119">
        <v>103500</v>
      </c>
      <c r="U119">
        <v>32950</v>
      </c>
      <c r="V119">
        <v>37650</v>
      </c>
      <c r="W119">
        <v>42350</v>
      </c>
      <c r="X119">
        <v>47050</v>
      </c>
      <c r="Y119">
        <v>50850</v>
      </c>
      <c r="Z119">
        <v>54600</v>
      </c>
      <c r="AA119">
        <v>58350</v>
      </c>
      <c r="AB119">
        <v>62150</v>
      </c>
      <c r="AC119">
        <v>82000</v>
      </c>
      <c r="AD119">
        <v>93700</v>
      </c>
      <c r="AE119">
        <v>105400</v>
      </c>
      <c r="AF119">
        <v>117100</v>
      </c>
      <c r="AG119">
        <v>126500</v>
      </c>
      <c r="AH119">
        <v>135850</v>
      </c>
      <c r="AI119">
        <v>145250</v>
      </c>
      <c r="AJ119">
        <v>154600</v>
      </c>
    </row>
    <row r="120" spans="1:36" x14ac:dyDescent="0.25">
      <c r="A120" s="184" t="str">
        <f t="shared" si="3"/>
        <v>Rocky Hill</v>
      </c>
      <c r="B120" t="s">
        <v>781</v>
      </c>
      <c r="C120" t="s">
        <v>389</v>
      </c>
      <c r="D120" t="s">
        <v>744</v>
      </c>
      <c r="E120" t="s">
        <v>391</v>
      </c>
      <c r="F120" t="s">
        <v>414</v>
      </c>
      <c r="G120" t="s">
        <v>755</v>
      </c>
      <c r="H120" t="s">
        <v>756</v>
      </c>
      <c r="I120" t="s">
        <v>757</v>
      </c>
      <c r="J120" t="s">
        <v>435</v>
      </c>
      <c r="K120">
        <v>1</v>
      </c>
      <c r="L120" s="185">
        <v>129200</v>
      </c>
      <c r="M120">
        <v>45250</v>
      </c>
      <c r="N120">
        <v>51700</v>
      </c>
      <c r="O120">
        <v>58150</v>
      </c>
      <c r="P120">
        <v>64600</v>
      </c>
      <c r="Q120">
        <v>69800</v>
      </c>
      <c r="R120">
        <v>74950</v>
      </c>
      <c r="S120">
        <v>80150</v>
      </c>
      <c r="T120">
        <v>85300</v>
      </c>
      <c r="U120">
        <v>27150</v>
      </c>
      <c r="V120">
        <v>31000</v>
      </c>
      <c r="W120">
        <v>34900</v>
      </c>
      <c r="X120">
        <v>38750</v>
      </c>
      <c r="Y120">
        <v>41850</v>
      </c>
      <c r="Z120">
        <v>44950</v>
      </c>
      <c r="AA120">
        <v>50040</v>
      </c>
      <c r="AB120">
        <v>55720</v>
      </c>
      <c r="AC120">
        <v>72350</v>
      </c>
      <c r="AD120">
        <v>82700</v>
      </c>
      <c r="AE120">
        <v>93050</v>
      </c>
      <c r="AF120">
        <v>103350</v>
      </c>
      <c r="AG120">
        <v>111650</v>
      </c>
      <c r="AH120">
        <v>119900</v>
      </c>
      <c r="AI120">
        <v>128200</v>
      </c>
      <c r="AJ120">
        <v>136450</v>
      </c>
    </row>
    <row r="121" spans="1:36" x14ac:dyDescent="0.25">
      <c r="A121" s="184" t="str">
        <f t="shared" si="3"/>
        <v>Roxbury</v>
      </c>
      <c r="B121" t="s">
        <v>909</v>
      </c>
      <c r="C121" t="s">
        <v>389</v>
      </c>
      <c r="D121" t="s">
        <v>744</v>
      </c>
      <c r="E121" t="s">
        <v>391</v>
      </c>
      <c r="F121" t="s">
        <v>892</v>
      </c>
      <c r="G121" t="s">
        <v>893</v>
      </c>
      <c r="H121" t="s">
        <v>894</v>
      </c>
      <c r="I121" t="s">
        <v>895</v>
      </c>
      <c r="J121" t="s">
        <v>460</v>
      </c>
      <c r="K121">
        <v>0</v>
      </c>
      <c r="L121" s="185">
        <v>122800</v>
      </c>
      <c r="M121">
        <v>43600</v>
      </c>
      <c r="N121">
        <v>49800</v>
      </c>
      <c r="O121">
        <v>56050</v>
      </c>
      <c r="P121">
        <v>62250</v>
      </c>
      <c r="Q121">
        <v>67250</v>
      </c>
      <c r="R121">
        <v>72250</v>
      </c>
      <c r="S121">
        <v>77200</v>
      </c>
      <c r="T121">
        <v>82200</v>
      </c>
      <c r="U121">
        <v>26150</v>
      </c>
      <c r="V121">
        <v>29900</v>
      </c>
      <c r="W121">
        <v>33650</v>
      </c>
      <c r="X121">
        <v>37350</v>
      </c>
      <c r="Y121">
        <v>40350</v>
      </c>
      <c r="Z121">
        <v>44360</v>
      </c>
      <c r="AA121">
        <v>50040</v>
      </c>
      <c r="AB121">
        <v>55720</v>
      </c>
      <c r="AC121">
        <v>69750</v>
      </c>
      <c r="AD121">
        <v>79700</v>
      </c>
      <c r="AE121">
        <v>89650</v>
      </c>
      <c r="AF121">
        <v>99600</v>
      </c>
      <c r="AG121">
        <v>107600</v>
      </c>
      <c r="AH121">
        <v>115550</v>
      </c>
      <c r="AI121">
        <v>123550</v>
      </c>
      <c r="AJ121">
        <v>131500</v>
      </c>
    </row>
    <row r="122" spans="1:36" x14ac:dyDescent="0.25">
      <c r="A122" s="184" t="str">
        <f t="shared" si="3"/>
        <v>Salem</v>
      </c>
      <c r="B122" t="s">
        <v>956</v>
      </c>
      <c r="C122" t="s">
        <v>389</v>
      </c>
      <c r="D122" t="s">
        <v>744</v>
      </c>
      <c r="E122" t="s">
        <v>391</v>
      </c>
      <c r="F122" t="s">
        <v>512</v>
      </c>
      <c r="G122" t="s">
        <v>936</v>
      </c>
      <c r="H122" t="s">
        <v>937</v>
      </c>
      <c r="I122" t="s">
        <v>938</v>
      </c>
      <c r="J122" t="s">
        <v>529</v>
      </c>
      <c r="K122">
        <v>1</v>
      </c>
      <c r="L122" s="185">
        <v>111900</v>
      </c>
      <c r="M122">
        <v>43600</v>
      </c>
      <c r="N122">
        <v>49800</v>
      </c>
      <c r="O122">
        <v>56050</v>
      </c>
      <c r="P122">
        <v>62250</v>
      </c>
      <c r="Q122">
        <v>67250</v>
      </c>
      <c r="R122">
        <v>72250</v>
      </c>
      <c r="S122">
        <v>77200</v>
      </c>
      <c r="T122">
        <v>82200</v>
      </c>
      <c r="U122">
        <v>26150</v>
      </c>
      <c r="V122">
        <v>29900</v>
      </c>
      <c r="W122">
        <v>33650</v>
      </c>
      <c r="X122">
        <v>37350</v>
      </c>
      <c r="Y122">
        <v>40350</v>
      </c>
      <c r="Z122">
        <v>44360</v>
      </c>
      <c r="AA122">
        <v>50040</v>
      </c>
      <c r="AB122">
        <v>55720</v>
      </c>
      <c r="AC122">
        <v>69750</v>
      </c>
      <c r="AD122">
        <v>79700</v>
      </c>
      <c r="AE122">
        <v>89650</v>
      </c>
      <c r="AF122">
        <v>99600</v>
      </c>
      <c r="AG122">
        <v>107600</v>
      </c>
      <c r="AH122">
        <v>115550</v>
      </c>
      <c r="AI122">
        <v>123550</v>
      </c>
      <c r="AJ122">
        <v>131500</v>
      </c>
    </row>
    <row r="123" spans="1:36" x14ac:dyDescent="0.25">
      <c r="A123" s="184" t="str">
        <f t="shared" si="3"/>
        <v>Salisbury</v>
      </c>
      <c r="B123" t="s">
        <v>910</v>
      </c>
      <c r="C123" t="s">
        <v>389</v>
      </c>
      <c r="D123" t="s">
        <v>744</v>
      </c>
      <c r="E123" t="s">
        <v>391</v>
      </c>
      <c r="F123" t="s">
        <v>892</v>
      </c>
      <c r="G123" t="s">
        <v>893</v>
      </c>
      <c r="H123" t="s">
        <v>894</v>
      </c>
      <c r="I123" t="s">
        <v>895</v>
      </c>
      <c r="J123" t="s">
        <v>461</v>
      </c>
      <c r="K123">
        <v>0</v>
      </c>
      <c r="L123" s="185">
        <v>122800</v>
      </c>
      <c r="M123">
        <v>43600</v>
      </c>
      <c r="N123">
        <v>49800</v>
      </c>
      <c r="O123">
        <v>56050</v>
      </c>
      <c r="P123">
        <v>62250</v>
      </c>
      <c r="Q123">
        <v>67250</v>
      </c>
      <c r="R123">
        <v>72250</v>
      </c>
      <c r="S123">
        <v>77200</v>
      </c>
      <c r="T123">
        <v>82200</v>
      </c>
      <c r="U123">
        <v>26150</v>
      </c>
      <c r="V123">
        <v>29900</v>
      </c>
      <c r="W123">
        <v>33650</v>
      </c>
      <c r="X123">
        <v>37350</v>
      </c>
      <c r="Y123">
        <v>40350</v>
      </c>
      <c r="Z123">
        <v>44360</v>
      </c>
      <c r="AA123">
        <v>50040</v>
      </c>
      <c r="AB123">
        <v>55720</v>
      </c>
      <c r="AC123">
        <v>69750</v>
      </c>
      <c r="AD123">
        <v>79700</v>
      </c>
      <c r="AE123">
        <v>89650</v>
      </c>
      <c r="AF123">
        <v>99600</v>
      </c>
      <c r="AG123">
        <v>107600</v>
      </c>
      <c r="AH123">
        <v>115550</v>
      </c>
      <c r="AI123">
        <v>123550</v>
      </c>
      <c r="AJ123">
        <v>131500</v>
      </c>
    </row>
    <row r="124" spans="1:36" x14ac:dyDescent="0.25">
      <c r="A124" s="184" t="str">
        <f t="shared" si="3"/>
        <v>Scotland</v>
      </c>
      <c r="B124" t="s">
        <v>883</v>
      </c>
      <c r="C124" t="s">
        <v>389</v>
      </c>
      <c r="D124" t="s">
        <v>744</v>
      </c>
      <c r="E124" t="s">
        <v>391</v>
      </c>
      <c r="F124" t="s">
        <v>870</v>
      </c>
      <c r="G124" t="s">
        <v>871</v>
      </c>
      <c r="H124" t="s">
        <v>872</v>
      </c>
      <c r="I124" t="s">
        <v>873</v>
      </c>
      <c r="J124" t="s">
        <v>557</v>
      </c>
      <c r="K124">
        <v>0</v>
      </c>
      <c r="L124" s="185">
        <v>126500</v>
      </c>
      <c r="M124">
        <v>43750</v>
      </c>
      <c r="N124">
        <v>50000</v>
      </c>
      <c r="O124">
        <v>56250</v>
      </c>
      <c r="P124">
        <v>62500</v>
      </c>
      <c r="Q124">
        <v>67500</v>
      </c>
      <c r="R124">
        <v>72500</v>
      </c>
      <c r="S124">
        <v>77500</v>
      </c>
      <c r="T124">
        <v>82500</v>
      </c>
      <c r="U124">
        <v>26250</v>
      </c>
      <c r="V124">
        <v>30000</v>
      </c>
      <c r="W124">
        <v>33750</v>
      </c>
      <c r="X124">
        <v>37500</v>
      </c>
      <c r="Y124">
        <v>40500</v>
      </c>
      <c r="Z124">
        <v>44360</v>
      </c>
      <c r="AA124">
        <v>50040</v>
      </c>
      <c r="AB124">
        <v>55720</v>
      </c>
      <c r="AC124">
        <v>70000</v>
      </c>
      <c r="AD124">
        <v>80000</v>
      </c>
      <c r="AE124">
        <v>90000</v>
      </c>
      <c r="AF124">
        <v>100000</v>
      </c>
      <c r="AG124">
        <v>108000</v>
      </c>
      <c r="AH124">
        <v>116000</v>
      </c>
      <c r="AI124">
        <v>124000</v>
      </c>
      <c r="AJ124">
        <v>132000</v>
      </c>
    </row>
    <row r="125" spans="1:36" x14ac:dyDescent="0.25">
      <c r="A125" s="184" t="str">
        <f t="shared" si="3"/>
        <v>Seymour</v>
      </c>
      <c r="B125" t="s">
        <v>861</v>
      </c>
      <c r="C125" t="s">
        <v>389</v>
      </c>
      <c r="D125" t="s">
        <v>744</v>
      </c>
      <c r="E125" t="s">
        <v>391</v>
      </c>
      <c r="F125" t="s">
        <v>847</v>
      </c>
      <c r="G125" t="s">
        <v>848</v>
      </c>
      <c r="H125" t="s">
        <v>849</v>
      </c>
      <c r="I125" t="s">
        <v>850</v>
      </c>
      <c r="J125" t="s">
        <v>505</v>
      </c>
      <c r="K125">
        <v>1</v>
      </c>
      <c r="L125" s="185">
        <v>114000</v>
      </c>
      <c r="M125">
        <v>43600</v>
      </c>
      <c r="N125">
        <v>49800</v>
      </c>
      <c r="O125">
        <v>56050</v>
      </c>
      <c r="P125">
        <v>62250</v>
      </c>
      <c r="Q125">
        <v>67250</v>
      </c>
      <c r="R125">
        <v>72250</v>
      </c>
      <c r="S125">
        <v>77200</v>
      </c>
      <c r="T125">
        <v>82200</v>
      </c>
      <c r="U125">
        <v>26150</v>
      </c>
      <c r="V125">
        <v>29900</v>
      </c>
      <c r="W125">
        <v>33650</v>
      </c>
      <c r="X125">
        <v>37350</v>
      </c>
      <c r="Y125">
        <v>40350</v>
      </c>
      <c r="Z125">
        <v>44360</v>
      </c>
      <c r="AA125">
        <v>50040</v>
      </c>
      <c r="AB125">
        <v>55720</v>
      </c>
      <c r="AC125">
        <v>69750</v>
      </c>
      <c r="AD125">
        <v>79700</v>
      </c>
      <c r="AE125">
        <v>89650</v>
      </c>
      <c r="AF125">
        <v>99600</v>
      </c>
      <c r="AG125">
        <v>107600</v>
      </c>
      <c r="AH125">
        <v>115550</v>
      </c>
      <c r="AI125">
        <v>123550</v>
      </c>
      <c r="AJ125">
        <v>131500</v>
      </c>
    </row>
    <row r="126" spans="1:36" x14ac:dyDescent="0.25">
      <c r="A126" s="184" t="str">
        <f t="shared" si="3"/>
        <v>Sharon</v>
      </c>
      <c r="B126" t="s">
        <v>911</v>
      </c>
      <c r="C126" t="s">
        <v>389</v>
      </c>
      <c r="D126" t="s">
        <v>744</v>
      </c>
      <c r="E126" t="s">
        <v>391</v>
      </c>
      <c r="F126" t="s">
        <v>892</v>
      </c>
      <c r="G126" t="s">
        <v>893</v>
      </c>
      <c r="H126" t="s">
        <v>894</v>
      </c>
      <c r="I126" t="s">
        <v>895</v>
      </c>
      <c r="J126" t="s">
        <v>462</v>
      </c>
      <c r="K126">
        <v>0</v>
      </c>
      <c r="L126" s="185">
        <v>122800</v>
      </c>
      <c r="M126">
        <v>43600</v>
      </c>
      <c r="N126">
        <v>49800</v>
      </c>
      <c r="O126">
        <v>56050</v>
      </c>
      <c r="P126">
        <v>62250</v>
      </c>
      <c r="Q126">
        <v>67250</v>
      </c>
      <c r="R126">
        <v>72250</v>
      </c>
      <c r="S126">
        <v>77200</v>
      </c>
      <c r="T126">
        <v>82200</v>
      </c>
      <c r="U126">
        <v>26150</v>
      </c>
      <c r="V126">
        <v>29900</v>
      </c>
      <c r="W126">
        <v>33650</v>
      </c>
      <c r="X126">
        <v>37350</v>
      </c>
      <c r="Y126">
        <v>40350</v>
      </c>
      <c r="Z126">
        <v>44360</v>
      </c>
      <c r="AA126">
        <v>50040</v>
      </c>
      <c r="AB126">
        <v>55720</v>
      </c>
      <c r="AC126">
        <v>69750</v>
      </c>
      <c r="AD126">
        <v>79700</v>
      </c>
      <c r="AE126">
        <v>89650</v>
      </c>
      <c r="AF126">
        <v>99600</v>
      </c>
      <c r="AG126">
        <v>107600</v>
      </c>
      <c r="AH126">
        <v>115550</v>
      </c>
      <c r="AI126">
        <v>123550</v>
      </c>
      <c r="AJ126">
        <v>131500</v>
      </c>
    </row>
    <row r="127" spans="1:36" x14ac:dyDescent="0.25">
      <c r="A127" s="184" t="str">
        <f t="shared" si="3"/>
        <v>Shelton</v>
      </c>
      <c r="B127" t="s">
        <v>862</v>
      </c>
      <c r="C127" t="s">
        <v>389</v>
      </c>
      <c r="D127" t="s">
        <v>744</v>
      </c>
      <c r="E127" t="s">
        <v>391</v>
      </c>
      <c r="F127" t="s">
        <v>847</v>
      </c>
      <c r="G127" t="s">
        <v>848</v>
      </c>
      <c r="H127" t="s">
        <v>849</v>
      </c>
      <c r="I127" t="s">
        <v>850</v>
      </c>
      <c r="J127" t="s">
        <v>406</v>
      </c>
      <c r="K127">
        <v>1</v>
      </c>
      <c r="L127" s="185">
        <v>114000</v>
      </c>
      <c r="M127">
        <v>43600</v>
      </c>
      <c r="N127">
        <v>49800</v>
      </c>
      <c r="O127">
        <v>56050</v>
      </c>
      <c r="P127">
        <v>62250</v>
      </c>
      <c r="Q127">
        <v>67250</v>
      </c>
      <c r="R127">
        <v>72250</v>
      </c>
      <c r="S127">
        <v>77200</v>
      </c>
      <c r="T127">
        <v>82200</v>
      </c>
      <c r="U127">
        <v>26150</v>
      </c>
      <c r="V127">
        <v>29900</v>
      </c>
      <c r="W127">
        <v>33650</v>
      </c>
      <c r="X127">
        <v>37350</v>
      </c>
      <c r="Y127">
        <v>40350</v>
      </c>
      <c r="Z127">
        <v>44360</v>
      </c>
      <c r="AA127">
        <v>50040</v>
      </c>
      <c r="AB127">
        <v>55720</v>
      </c>
      <c r="AC127">
        <v>69750</v>
      </c>
      <c r="AD127">
        <v>79700</v>
      </c>
      <c r="AE127">
        <v>89650</v>
      </c>
      <c r="AF127">
        <v>99600</v>
      </c>
      <c r="AG127">
        <v>107600</v>
      </c>
      <c r="AH127">
        <v>115550</v>
      </c>
      <c r="AI127">
        <v>123550</v>
      </c>
      <c r="AJ127">
        <v>131500</v>
      </c>
    </row>
    <row r="128" spans="1:36" x14ac:dyDescent="0.25">
      <c r="A128" s="184" t="str">
        <f t="shared" si="3"/>
        <v>Sherman</v>
      </c>
      <c r="B128" t="s">
        <v>990</v>
      </c>
      <c r="C128" t="s">
        <v>389</v>
      </c>
      <c r="D128" t="s">
        <v>744</v>
      </c>
      <c r="E128" t="s">
        <v>391</v>
      </c>
      <c r="F128" t="s">
        <v>962</v>
      </c>
      <c r="G128" t="s">
        <v>963</v>
      </c>
      <c r="H128" t="s">
        <v>964</v>
      </c>
      <c r="I128" t="s">
        <v>965</v>
      </c>
      <c r="J128" t="s">
        <v>407</v>
      </c>
      <c r="K128">
        <v>1</v>
      </c>
      <c r="L128" s="185">
        <v>156800</v>
      </c>
      <c r="M128">
        <v>54900</v>
      </c>
      <c r="N128">
        <v>62750</v>
      </c>
      <c r="O128">
        <v>70600</v>
      </c>
      <c r="P128">
        <v>78400</v>
      </c>
      <c r="Q128">
        <v>84700</v>
      </c>
      <c r="R128">
        <v>90950</v>
      </c>
      <c r="S128">
        <v>97250</v>
      </c>
      <c r="T128">
        <v>103500</v>
      </c>
      <c r="U128">
        <v>32950</v>
      </c>
      <c r="V128">
        <v>37650</v>
      </c>
      <c r="W128">
        <v>42350</v>
      </c>
      <c r="X128">
        <v>47050</v>
      </c>
      <c r="Y128">
        <v>50850</v>
      </c>
      <c r="Z128">
        <v>54600</v>
      </c>
      <c r="AA128">
        <v>58350</v>
      </c>
      <c r="AB128">
        <v>62150</v>
      </c>
      <c r="AC128">
        <v>82000</v>
      </c>
      <c r="AD128">
        <v>93700</v>
      </c>
      <c r="AE128">
        <v>105400</v>
      </c>
      <c r="AF128">
        <v>117100</v>
      </c>
      <c r="AG128">
        <v>126500</v>
      </c>
      <c r="AH128">
        <v>135850</v>
      </c>
      <c r="AI128">
        <v>145250</v>
      </c>
      <c r="AJ128">
        <v>154600</v>
      </c>
    </row>
    <row r="129" spans="1:36" x14ac:dyDescent="0.25">
      <c r="A129" s="184" t="str">
        <f t="shared" si="3"/>
        <v>Simsbury</v>
      </c>
      <c r="B129" t="s">
        <v>782</v>
      </c>
      <c r="C129" t="s">
        <v>389</v>
      </c>
      <c r="D129" t="s">
        <v>744</v>
      </c>
      <c r="E129" t="s">
        <v>391</v>
      </c>
      <c r="F129" t="s">
        <v>414</v>
      </c>
      <c r="G129" t="s">
        <v>755</v>
      </c>
      <c r="H129" t="s">
        <v>756</v>
      </c>
      <c r="I129" t="s">
        <v>757</v>
      </c>
      <c r="J129" t="s">
        <v>436</v>
      </c>
      <c r="K129">
        <v>1</v>
      </c>
      <c r="L129" s="185">
        <v>129200</v>
      </c>
      <c r="M129">
        <v>45250</v>
      </c>
      <c r="N129">
        <v>51700</v>
      </c>
      <c r="O129">
        <v>58150</v>
      </c>
      <c r="P129">
        <v>64600</v>
      </c>
      <c r="Q129">
        <v>69800</v>
      </c>
      <c r="R129">
        <v>74950</v>
      </c>
      <c r="S129">
        <v>80150</v>
      </c>
      <c r="T129">
        <v>85300</v>
      </c>
      <c r="U129">
        <v>27150</v>
      </c>
      <c r="V129">
        <v>31000</v>
      </c>
      <c r="W129">
        <v>34900</v>
      </c>
      <c r="X129">
        <v>38750</v>
      </c>
      <c r="Y129">
        <v>41850</v>
      </c>
      <c r="Z129">
        <v>44950</v>
      </c>
      <c r="AA129">
        <v>50040</v>
      </c>
      <c r="AB129">
        <v>55720</v>
      </c>
      <c r="AC129">
        <v>72350</v>
      </c>
      <c r="AD129">
        <v>82700</v>
      </c>
      <c r="AE129">
        <v>93050</v>
      </c>
      <c r="AF129">
        <v>103350</v>
      </c>
      <c r="AG129">
        <v>111650</v>
      </c>
      <c r="AH129">
        <v>119900</v>
      </c>
      <c r="AI129">
        <v>128200</v>
      </c>
      <c r="AJ129">
        <v>136450</v>
      </c>
    </row>
    <row r="130" spans="1:36" x14ac:dyDescent="0.25">
      <c r="A130" s="184" t="str">
        <f t="shared" ref="A130:A161" si="4">_xlfn.TEXTBEFORE(J130," town")</f>
        <v>Somers</v>
      </c>
      <c r="B130" t="s">
        <v>783</v>
      </c>
      <c r="C130" t="s">
        <v>389</v>
      </c>
      <c r="D130" t="s">
        <v>744</v>
      </c>
      <c r="E130" t="s">
        <v>391</v>
      </c>
      <c r="F130" t="s">
        <v>414</v>
      </c>
      <c r="G130" t="s">
        <v>755</v>
      </c>
      <c r="H130" t="s">
        <v>756</v>
      </c>
      <c r="I130" t="s">
        <v>757</v>
      </c>
      <c r="J130" t="s">
        <v>541</v>
      </c>
      <c r="K130">
        <v>1</v>
      </c>
      <c r="L130" s="185">
        <v>129200</v>
      </c>
      <c r="M130">
        <v>45250</v>
      </c>
      <c r="N130">
        <v>51700</v>
      </c>
      <c r="O130">
        <v>58150</v>
      </c>
      <c r="P130">
        <v>64600</v>
      </c>
      <c r="Q130">
        <v>69800</v>
      </c>
      <c r="R130">
        <v>74950</v>
      </c>
      <c r="S130">
        <v>80150</v>
      </c>
      <c r="T130">
        <v>85300</v>
      </c>
      <c r="U130">
        <v>27150</v>
      </c>
      <c r="V130">
        <v>31000</v>
      </c>
      <c r="W130">
        <v>34900</v>
      </c>
      <c r="X130">
        <v>38750</v>
      </c>
      <c r="Y130">
        <v>41850</v>
      </c>
      <c r="Z130">
        <v>44950</v>
      </c>
      <c r="AA130">
        <v>50040</v>
      </c>
      <c r="AB130">
        <v>55720</v>
      </c>
      <c r="AC130">
        <v>72350</v>
      </c>
      <c r="AD130">
        <v>82700</v>
      </c>
      <c r="AE130">
        <v>93050</v>
      </c>
      <c r="AF130">
        <v>103350</v>
      </c>
      <c r="AG130">
        <v>111650</v>
      </c>
      <c r="AH130">
        <v>119900</v>
      </c>
      <c r="AI130">
        <v>128200</v>
      </c>
      <c r="AJ130">
        <v>136450</v>
      </c>
    </row>
    <row r="131" spans="1:36" x14ac:dyDescent="0.25">
      <c r="A131" s="184" t="str">
        <f t="shared" si="4"/>
        <v>South Windsor</v>
      </c>
      <c r="B131" t="s">
        <v>785</v>
      </c>
      <c r="C131" t="s">
        <v>389</v>
      </c>
      <c r="D131" t="s">
        <v>744</v>
      </c>
      <c r="E131" t="s">
        <v>391</v>
      </c>
      <c r="F131" t="s">
        <v>414</v>
      </c>
      <c r="G131" t="s">
        <v>755</v>
      </c>
      <c r="H131" t="s">
        <v>756</v>
      </c>
      <c r="I131" t="s">
        <v>757</v>
      </c>
      <c r="J131" t="s">
        <v>438</v>
      </c>
      <c r="K131">
        <v>1</v>
      </c>
      <c r="L131" s="185">
        <v>129200</v>
      </c>
      <c r="M131">
        <v>45250</v>
      </c>
      <c r="N131">
        <v>51700</v>
      </c>
      <c r="O131">
        <v>58150</v>
      </c>
      <c r="P131">
        <v>64600</v>
      </c>
      <c r="Q131">
        <v>69800</v>
      </c>
      <c r="R131">
        <v>74950</v>
      </c>
      <c r="S131">
        <v>80150</v>
      </c>
      <c r="T131">
        <v>85300</v>
      </c>
      <c r="U131">
        <v>27150</v>
      </c>
      <c r="V131">
        <v>31000</v>
      </c>
      <c r="W131">
        <v>34900</v>
      </c>
      <c r="X131">
        <v>38750</v>
      </c>
      <c r="Y131">
        <v>41850</v>
      </c>
      <c r="Z131">
        <v>44950</v>
      </c>
      <c r="AA131">
        <v>50040</v>
      </c>
      <c r="AB131">
        <v>55720</v>
      </c>
      <c r="AC131">
        <v>72350</v>
      </c>
      <c r="AD131">
        <v>82700</v>
      </c>
      <c r="AE131">
        <v>93050</v>
      </c>
      <c r="AF131">
        <v>103350</v>
      </c>
      <c r="AG131">
        <v>111650</v>
      </c>
      <c r="AH131">
        <v>119900</v>
      </c>
      <c r="AI131">
        <v>128200</v>
      </c>
      <c r="AJ131">
        <v>136450</v>
      </c>
    </row>
    <row r="132" spans="1:36" x14ac:dyDescent="0.25">
      <c r="A132" s="184" t="str">
        <f t="shared" si="4"/>
        <v>Southbury</v>
      </c>
      <c r="B132" t="s">
        <v>863</v>
      </c>
      <c r="C132" t="s">
        <v>389</v>
      </c>
      <c r="D132" t="s">
        <v>744</v>
      </c>
      <c r="E132" t="s">
        <v>391</v>
      </c>
      <c r="F132" t="s">
        <v>847</v>
      </c>
      <c r="G132" t="s">
        <v>848</v>
      </c>
      <c r="H132" t="s">
        <v>849</v>
      </c>
      <c r="I132" t="s">
        <v>850</v>
      </c>
      <c r="J132" t="s">
        <v>506</v>
      </c>
      <c r="K132">
        <v>1</v>
      </c>
      <c r="L132" s="185">
        <v>114000</v>
      </c>
      <c r="M132">
        <v>43600</v>
      </c>
      <c r="N132">
        <v>49800</v>
      </c>
      <c r="O132">
        <v>56050</v>
      </c>
      <c r="P132">
        <v>62250</v>
      </c>
      <c r="Q132">
        <v>67250</v>
      </c>
      <c r="R132">
        <v>72250</v>
      </c>
      <c r="S132">
        <v>77200</v>
      </c>
      <c r="T132">
        <v>82200</v>
      </c>
      <c r="U132">
        <v>26150</v>
      </c>
      <c r="V132">
        <v>29900</v>
      </c>
      <c r="W132">
        <v>33650</v>
      </c>
      <c r="X132">
        <v>37350</v>
      </c>
      <c r="Y132">
        <v>40350</v>
      </c>
      <c r="Z132">
        <v>44360</v>
      </c>
      <c r="AA132">
        <v>50040</v>
      </c>
      <c r="AB132">
        <v>55720</v>
      </c>
      <c r="AC132">
        <v>69750</v>
      </c>
      <c r="AD132">
        <v>79700</v>
      </c>
      <c r="AE132">
        <v>89650</v>
      </c>
      <c r="AF132">
        <v>99600</v>
      </c>
      <c r="AG132">
        <v>107600</v>
      </c>
      <c r="AH132">
        <v>115550</v>
      </c>
      <c r="AI132">
        <v>123550</v>
      </c>
      <c r="AJ132">
        <v>131500</v>
      </c>
    </row>
    <row r="133" spans="1:36" x14ac:dyDescent="0.25">
      <c r="A133" s="184" t="str">
        <f t="shared" si="4"/>
        <v>Southington</v>
      </c>
      <c r="B133" t="s">
        <v>784</v>
      </c>
      <c r="C133" t="s">
        <v>389</v>
      </c>
      <c r="D133" t="s">
        <v>744</v>
      </c>
      <c r="E133" t="s">
        <v>391</v>
      </c>
      <c r="F133" t="s">
        <v>414</v>
      </c>
      <c r="G133" t="s">
        <v>755</v>
      </c>
      <c r="H133" t="s">
        <v>756</v>
      </c>
      <c r="I133" t="s">
        <v>757</v>
      </c>
      <c r="J133" t="s">
        <v>437</v>
      </c>
      <c r="K133">
        <v>1</v>
      </c>
      <c r="L133" s="185">
        <v>129200</v>
      </c>
      <c r="M133">
        <v>45250</v>
      </c>
      <c r="N133">
        <v>51700</v>
      </c>
      <c r="O133">
        <v>58150</v>
      </c>
      <c r="P133">
        <v>64600</v>
      </c>
      <c r="Q133">
        <v>69800</v>
      </c>
      <c r="R133">
        <v>74950</v>
      </c>
      <c r="S133">
        <v>80150</v>
      </c>
      <c r="T133">
        <v>85300</v>
      </c>
      <c r="U133">
        <v>27150</v>
      </c>
      <c r="V133">
        <v>31000</v>
      </c>
      <c r="W133">
        <v>34900</v>
      </c>
      <c r="X133">
        <v>38750</v>
      </c>
      <c r="Y133">
        <v>41850</v>
      </c>
      <c r="Z133">
        <v>44950</v>
      </c>
      <c r="AA133">
        <v>50040</v>
      </c>
      <c r="AB133">
        <v>55720</v>
      </c>
      <c r="AC133">
        <v>72350</v>
      </c>
      <c r="AD133">
        <v>82700</v>
      </c>
      <c r="AE133">
        <v>93050</v>
      </c>
      <c r="AF133">
        <v>103350</v>
      </c>
      <c r="AG133">
        <v>111650</v>
      </c>
      <c r="AH133">
        <v>119900</v>
      </c>
      <c r="AI133">
        <v>128200</v>
      </c>
      <c r="AJ133">
        <v>136450</v>
      </c>
    </row>
    <row r="134" spans="1:36" x14ac:dyDescent="0.25">
      <c r="A134" s="184" t="str">
        <f t="shared" si="4"/>
        <v>Sprague</v>
      </c>
      <c r="B134" t="s">
        <v>957</v>
      </c>
      <c r="C134" t="s">
        <v>389</v>
      </c>
      <c r="D134" t="s">
        <v>744</v>
      </c>
      <c r="E134" t="s">
        <v>391</v>
      </c>
      <c r="F134" t="s">
        <v>512</v>
      </c>
      <c r="G134" t="s">
        <v>936</v>
      </c>
      <c r="H134" t="s">
        <v>937</v>
      </c>
      <c r="I134" t="s">
        <v>938</v>
      </c>
      <c r="J134" t="s">
        <v>530</v>
      </c>
      <c r="K134">
        <v>1</v>
      </c>
      <c r="L134" s="185">
        <v>111900</v>
      </c>
      <c r="M134">
        <v>43600</v>
      </c>
      <c r="N134">
        <v>49800</v>
      </c>
      <c r="O134">
        <v>56050</v>
      </c>
      <c r="P134">
        <v>62250</v>
      </c>
      <c r="Q134">
        <v>67250</v>
      </c>
      <c r="R134">
        <v>72250</v>
      </c>
      <c r="S134">
        <v>77200</v>
      </c>
      <c r="T134">
        <v>82200</v>
      </c>
      <c r="U134">
        <v>26150</v>
      </c>
      <c r="V134">
        <v>29900</v>
      </c>
      <c r="W134">
        <v>33650</v>
      </c>
      <c r="X134">
        <v>37350</v>
      </c>
      <c r="Y134">
        <v>40350</v>
      </c>
      <c r="Z134">
        <v>44360</v>
      </c>
      <c r="AA134">
        <v>50040</v>
      </c>
      <c r="AB134">
        <v>55720</v>
      </c>
      <c r="AC134">
        <v>69750</v>
      </c>
      <c r="AD134">
        <v>79700</v>
      </c>
      <c r="AE134">
        <v>89650</v>
      </c>
      <c r="AF134">
        <v>99600</v>
      </c>
      <c r="AG134">
        <v>107600</v>
      </c>
      <c r="AH134">
        <v>115550</v>
      </c>
      <c r="AI134">
        <v>123550</v>
      </c>
      <c r="AJ134">
        <v>131500</v>
      </c>
    </row>
    <row r="135" spans="1:36" x14ac:dyDescent="0.25">
      <c r="A135" s="184" t="str">
        <f t="shared" si="4"/>
        <v>Stafford</v>
      </c>
      <c r="B135" t="s">
        <v>786</v>
      </c>
      <c r="C135" t="s">
        <v>389</v>
      </c>
      <c r="D135" t="s">
        <v>744</v>
      </c>
      <c r="E135" t="s">
        <v>391</v>
      </c>
      <c r="F135" t="s">
        <v>414</v>
      </c>
      <c r="G135" t="s">
        <v>755</v>
      </c>
      <c r="H135" t="s">
        <v>756</v>
      </c>
      <c r="I135" t="s">
        <v>757</v>
      </c>
      <c r="J135" t="s">
        <v>542</v>
      </c>
      <c r="K135">
        <v>1</v>
      </c>
      <c r="L135" s="185">
        <v>129200</v>
      </c>
      <c r="M135">
        <v>45250</v>
      </c>
      <c r="N135">
        <v>51700</v>
      </c>
      <c r="O135">
        <v>58150</v>
      </c>
      <c r="P135">
        <v>64600</v>
      </c>
      <c r="Q135">
        <v>69800</v>
      </c>
      <c r="R135">
        <v>74950</v>
      </c>
      <c r="S135">
        <v>80150</v>
      </c>
      <c r="T135">
        <v>85300</v>
      </c>
      <c r="U135">
        <v>27150</v>
      </c>
      <c r="V135">
        <v>31000</v>
      </c>
      <c r="W135">
        <v>34900</v>
      </c>
      <c r="X135">
        <v>38750</v>
      </c>
      <c r="Y135">
        <v>41850</v>
      </c>
      <c r="Z135">
        <v>44950</v>
      </c>
      <c r="AA135">
        <v>50040</v>
      </c>
      <c r="AB135">
        <v>55720</v>
      </c>
      <c r="AC135">
        <v>72350</v>
      </c>
      <c r="AD135">
        <v>82700</v>
      </c>
      <c r="AE135">
        <v>93050</v>
      </c>
      <c r="AF135">
        <v>103350</v>
      </c>
      <c r="AG135">
        <v>111650</v>
      </c>
      <c r="AH135">
        <v>119900</v>
      </c>
      <c r="AI135">
        <v>128200</v>
      </c>
      <c r="AJ135">
        <v>136450</v>
      </c>
    </row>
    <row r="136" spans="1:36" x14ac:dyDescent="0.25">
      <c r="A136" s="184" t="str">
        <f t="shared" si="4"/>
        <v>Stamford</v>
      </c>
      <c r="B136" t="s">
        <v>991</v>
      </c>
      <c r="C136" t="s">
        <v>389</v>
      </c>
      <c r="D136" t="s">
        <v>744</v>
      </c>
      <c r="E136" t="s">
        <v>391</v>
      </c>
      <c r="F136" t="s">
        <v>992</v>
      </c>
      <c r="G136" t="s">
        <v>993</v>
      </c>
      <c r="H136" t="s">
        <v>964</v>
      </c>
      <c r="I136" t="s">
        <v>965</v>
      </c>
      <c r="J136" t="s">
        <v>408</v>
      </c>
      <c r="K136">
        <v>1</v>
      </c>
      <c r="L136" s="185">
        <v>156800</v>
      </c>
      <c r="M136">
        <v>57050</v>
      </c>
      <c r="N136">
        <v>65200</v>
      </c>
      <c r="O136">
        <v>73350</v>
      </c>
      <c r="P136">
        <v>81500</v>
      </c>
      <c r="Q136">
        <v>88050</v>
      </c>
      <c r="R136">
        <v>94550</v>
      </c>
      <c r="S136">
        <v>101100</v>
      </c>
      <c r="T136">
        <v>107600</v>
      </c>
      <c r="U136">
        <v>34250</v>
      </c>
      <c r="V136">
        <v>39150</v>
      </c>
      <c r="W136">
        <v>44050</v>
      </c>
      <c r="X136">
        <v>48900</v>
      </c>
      <c r="Y136">
        <v>52850</v>
      </c>
      <c r="Z136">
        <v>56750</v>
      </c>
      <c r="AA136">
        <v>60650</v>
      </c>
      <c r="AB136">
        <v>64550</v>
      </c>
      <c r="AC136">
        <v>82000</v>
      </c>
      <c r="AD136">
        <v>93700</v>
      </c>
      <c r="AE136">
        <v>105400</v>
      </c>
      <c r="AF136">
        <v>117100</v>
      </c>
      <c r="AG136">
        <v>126500</v>
      </c>
      <c r="AH136">
        <v>135850</v>
      </c>
      <c r="AI136">
        <v>145250</v>
      </c>
      <c r="AJ136">
        <v>154600</v>
      </c>
    </row>
    <row r="137" spans="1:36" x14ac:dyDescent="0.25">
      <c r="A137" s="184" t="str">
        <f t="shared" si="4"/>
        <v>Sterling</v>
      </c>
      <c r="B137" t="s">
        <v>884</v>
      </c>
      <c r="C137" t="s">
        <v>389</v>
      </c>
      <c r="D137" t="s">
        <v>744</v>
      </c>
      <c r="E137" t="s">
        <v>391</v>
      </c>
      <c r="F137" t="s">
        <v>870</v>
      </c>
      <c r="G137" t="s">
        <v>871</v>
      </c>
      <c r="H137" t="s">
        <v>872</v>
      </c>
      <c r="I137" t="s">
        <v>873</v>
      </c>
      <c r="J137" t="s">
        <v>558</v>
      </c>
      <c r="K137">
        <v>0</v>
      </c>
      <c r="L137" s="185">
        <v>126500</v>
      </c>
      <c r="M137">
        <v>43750</v>
      </c>
      <c r="N137">
        <v>50000</v>
      </c>
      <c r="O137">
        <v>56250</v>
      </c>
      <c r="P137">
        <v>62500</v>
      </c>
      <c r="Q137">
        <v>67500</v>
      </c>
      <c r="R137">
        <v>72500</v>
      </c>
      <c r="S137">
        <v>77500</v>
      </c>
      <c r="T137">
        <v>82500</v>
      </c>
      <c r="U137">
        <v>26250</v>
      </c>
      <c r="V137">
        <v>30000</v>
      </c>
      <c r="W137">
        <v>33750</v>
      </c>
      <c r="X137">
        <v>37500</v>
      </c>
      <c r="Y137">
        <v>40500</v>
      </c>
      <c r="Z137">
        <v>44360</v>
      </c>
      <c r="AA137">
        <v>50040</v>
      </c>
      <c r="AB137">
        <v>55720</v>
      </c>
      <c r="AC137">
        <v>70000</v>
      </c>
      <c r="AD137">
        <v>80000</v>
      </c>
      <c r="AE137">
        <v>90000</v>
      </c>
      <c r="AF137">
        <v>100000</v>
      </c>
      <c r="AG137">
        <v>108000</v>
      </c>
      <c r="AH137">
        <v>116000</v>
      </c>
      <c r="AI137">
        <v>124000</v>
      </c>
      <c r="AJ137">
        <v>132000</v>
      </c>
    </row>
    <row r="138" spans="1:36" x14ac:dyDescent="0.25">
      <c r="A138" s="184" t="str">
        <f t="shared" si="4"/>
        <v>Stonington</v>
      </c>
      <c r="B138" t="s">
        <v>958</v>
      </c>
      <c r="C138" t="s">
        <v>389</v>
      </c>
      <c r="D138" t="s">
        <v>744</v>
      </c>
      <c r="E138" t="s">
        <v>391</v>
      </c>
      <c r="F138" t="s">
        <v>512</v>
      </c>
      <c r="G138" t="s">
        <v>936</v>
      </c>
      <c r="H138" t="s">
        <v>937</v>
      </c>
      <c r="I138" t="s">
        <v>938</v>
      </c>
      <c r="J138" t="s">
        <v>531</v>
      </c>
      <c r="K138">
        <v>1</v>
      </c>
      <c r="L138" s="185">
        <v>111900</v>
      </c>
      <c r="M138">
        <v>43600</v>
      </c>
      <c r="N138">
        <v>49800</v>
      </c>
      <c r="O138">
        <v>56050</v>
      </c>
      <c r="P138">
        <v>62250</v>
      </c>
      <c r="Q138">
        <v>67250</v>
      </c>
      <c r="R138">
        <v>72250</v>
      </c>
      <c r="S138">
        <v>77200</v>
      </c>
      <c r="T138">
        <v>82200</v>
      </c>
      <c r="U138">
        <v>26150</v>
      </c>
      <c r="V138">
        <v>29900</v>
      </c>
      <c r="W138">
        <v>33650</v>
      </c>
      <c r="X138">
        <v>37350</v>
      </c>
      <c r="Y138">
        <v>40350</v>
      </c>
      <c r="Z138">
        <v>44360</v>
      </c>
      <c r="AA138">
        <v>50040</v>
      </c>
      <c r="AB138">
        <v>55720</v>
      </c>
      <c r="AC138">
        <v>69750</v>
      </c>
      <c r="AD138">
        <v>79700</v>
      </c>
      <c r="AE138">
        <v>89650</v>
      </c>
      <c r="AF138">
        <v>99600</v>
      </c>
      <c r="AG138">
        <v>107600</v>
      </c>
      <c r="AH138">
        <v>115550</v>
      </c>
      <c r="AI138">
        <v>123550</v>
      </c>
      <c r="AJ138">
        <v>131500</v>
      </c>
    </row>
    <row r="139" spans="1:36" x14ac:dyDescent="0.25">
      <c r="A139" s="184" t="str">
        <f t="shared" si="4"/>
        <v>Stratford</v>
      </c>
      <c r="B139" t="s">
        <v>809</v>
      </c>
      <c r="C139" t="s">
        <v>389</v>
      </c>
      <c r="D139" t="s">
        <v>744</v>
      </c>
      <c r="E139" t="s">
        <v>391</v>
      </c>
      <c r="F139" t="s">
        <v>810</v>
      </c>
      <c r="G139" t="s">
        <v>811</v>
      </c>
      <c r="H139" t="s">
        <v>798</v>
      </c>
      <c r="I139" t="s">
        <v>799</v>
      </c>
      <c r="J139" t="s">
        <v>409</v>
      </c>
      <c r="K139">
        <v>1</v>
      </c>
      <c r="L139" s="185">
        <v>156800</v>
      </c>
      <c r="M139">
        <v>49200</v>
      </c>
      <c r="N139">
        <v>56250</v>
      </c>
      <c r="O139">
        <v>63300</v>
      </c>
      <c r="P139">
        <v>70300</v>
      </c>
      <c r="Q139">
        <v>75950</v>
      </c>
      <c r="R139">
        <v>81550</v>
      </c>
      <c r="S139">
        <v>87200</v>
      </c>
      <c r="T139">
        <v>92800</v>
      </c>
      <c r="U139">
        <v>29550</v>
      </c>
      <c r="V139">
        <v>33800</v>
      </c>
      <c r="W139">
        <v>38000</v>
      </c>
      <c r="X139">
        <v>42200</v>
      </c>
      <c r="Y139">
        <v>45600</v>
      </c>
      <c r="Z139">
        <v>49000</v>
      </c>
      <c r="AA139">
        <v>52350</v>
      </c>
      <c r="AB139">
        <v>55750</v>
      </c>
      <c r="AC139">
        <v>78750</v>
      </c>
      <c r="AD139">
        <v>90000</v>
      </c>
      <c r="AE139">
        <v>101250</v>
      </c>
      <c r="AF139">
        <v>112500</v>
      </c>
      <c r="AG139">
        <v>121500</v>
      </c>
      <c r="AH139">
        <v>130500</v>
      </c>
      <c r="AI139">
        <v>139500</v>
      </c>
      <c r="AJ139">
        <v>148500</v>
      </c>
    </row>
    <row r="140" spans="1:36" x14ac:dyDescent="0.25">
      <c r="A140" s="184" t="str">
        <f t="shared" si="4"/>
        <v>Suffield</v>
      </c>
      <c r="B140" t="s">
        <v>787</v>
      </c>
      <c r="C140" t="s">
        <v>389</v>
      </c>
      <c r="D140" t="s">
        <v>744</v>
      </c>
      <c r="E140" t="s">
        <v>391</v>
      </c>
      <c r="F140" t="s">
        <v>414</v>
      </c>
      <c r="G140" t="s">
        <v>755</v>
      </c>
      <c r="H140" t="s">
        <v>756</v>
      </c>
      <c r="I140" t="s">
        <v>757</v>
      </c>
      <c r="J140" t="s">
        <v>439</v>
      </c>
      <c r="K140">
        <v>1</v>
      </c>
      <c r="L140" s="185">
        <v>129200</v>
      </c>
      <c r="M140">
        <v>45250</v>
      </c>
      <c r="N140">
        <v>51700</v>
      </c>
      <c r="O140">
        <v>58150</v>
      </c>
      <c r="P140">
        <v>64600</v>
      </c>
      <c r="Q140">
        <v>69800</v>
      </c>
      <c r="R140">
        <v>74950</v>
      </c>
      <c r="S140">
        <v>80150</v>
      </c>
      <c r="T140">
        <v>85300</v>
      </c>
      <c r="U140">
        <v>27150</v>
      </c>
      <c r="V140">
        <v>31000</v>
      </c>
      <c r="W140">
        <v>34900</v>
      </c>
      <c r="X140">
        <v>38750</v>
      </c>
      <c r="Y140">
        <v>41850</v>
      </c>
      <c r="Z140">
        <v>44950</v>
      </c>
      <c r="AA140">
        <v>50040</v>
      </c>
      <c r="AB140">
        <v>55720</v>
      </c>
      <c r="AC140">
        <v>72350</v>
      </c>
      <c r="AD140">
        <v>82700</v>
      </c>
      <c r="AE140">
        <v>93050</v>
      </c>
      <c r="AF140">
        <v>103350</v>
      </c>
      <c r="AG140">
        <v>111650</v>
      </c>
      <c r="AH140">
        <v>119900</v>
      </c>
      <c r="AI140">
        <v>128200</v>
      </c>
      <c r="AJ140">
        <v>136450</v>
      </c>
    </row>
    <row r="141" spans="1:36" x14ac:dyDescent="0.25">
      <c r="A141" s="184" t="str">
        <f t="shared" si="4"/>
        <v>Thomaston</v>
      </c>
      <c r="B141" t="s">
        <v>864</v>
      </c>
      <c r="C141" t="s">
        <v>389</v>
      </c>
      <c r="D141" t="s">
        <v>744</v>
      </c>
      <c r="E141" t="s">
        <v>391</v>
      </c>
      <c r="F141" t="s">
        <v>847</v>
      </c>
      <c r="G141" t="s">
        <v>848</v>
      </c>
      <c r="H141" t="s">
        <v>849</v>
      </c>
      <c r="I141" t="s">
        <v>850</v>
      </c>
      <c r="J141" t="s">
        <v>463</v>
      </c>
      <c r="K141">
        <v>1</v>
      </c>
      <c r="L141" s="185">
        <v>114000</v>
      </c>
      <c r="M141">
        <v>43600</v>
      </c>
      <c r="N141">
        <v>49800</v>
      </c>
      <c r="O141">
        <v>56050</v>
      </c>
      <c r="P141">
        <v>62250</v>
      </c>
      <c r="Q141">
        <v>67250</v>
      </c>
      <c r="R141">
        <v>72250</v>
      </c>
      <c r="S141">
        <v>77200</v>
      </c>
      <c r="T141">
        <v>82200</v>
      </c>
      <c r="U141">
        <v>26150</v>
      </c>
      <c r="V141">
        <v>29900</v>
      </c>
      <c r="W141">
        <v>33650</v>
      </c>
      <c r="X141">
        <v>37350</v>
      </c>
      <c r="Y141">
        <v>40350</v>
      </c>
      <c r="Z141">
        <v>44360</v>
      </c>
      <c r="AA141">
        <v>50040</v>
      </c>
      <c r="AB141">
        <v>55720</v>
      </c>
      <c r="AC141">
        <v>69750</v>
      </c>
      <c r="AD141">
        <v>79700</v>
      </c>
      <c r="AE141">
        <v>89650</v>
      </c>
      <c r="AF141">
        <v>99600</v>
      </c>
      <c r="AG141">
        <v>107600</v>
      </c>
      <c r="AH141">
        <v>115550</v>
      </c>
      <c r="AI141">
        <v>123550</v>
      </c>
      <c r="AJ141">
        <v>131500</v>
      </c>
    </row>
    <row r="142" spans="1:36" x14ac:dyDescent="0.25">
      <c r="A142" s="184" t="str">
        <f t="shared" si="4"/>
        <v>Thompson</v>
      </c>
      <c r="B142" t="s">
        <v>885</v>
      </c>
      <c r="C142" t="s">
        <v>389</v>
      </c>
      <c r="D142" t="s">
        <v>744</v>
      </c>
      <c r="E142" t="s">
        <v>391</v>
      </c>
      <c r="F142" t="s">
        <v>870</v>
      </c>
      <c r="G142" t="s">
        <v>871</v>
      </c>
      <c r="H142" t="s">
        <v>872</v>
      </c>
      <c r="I142" t="s">
        <v>873</v>
      </c>
      <c r="J142" t="s">
        <v>559</v>
      </c>
      <c r="K142">
        <v>0</v>
      </c>
      <c r="L142" s="185">
        <v>126500</v>
      </c>
      <c r="M142">
        <v>43750</v>
      </c>
      <c r="N142">
        <v>50000</v>
      </c>
      <c r="O142">
        <v>56250</v>
      </c>
      <c r="P142">
        <v>62500</v>
      </c>
      <c r="Q142">
        <v>67500</v>
      </c>
      <c r="R142">
        <v>72500</v>
      </c>
      <c r="S142">
        <v>77500</v>
      </c>
      <c r="T142">
        <v>82500</v>
      </c>
      <c r="U142">
        <v>26250</v>
      </c>
      <c r="V142">
        <v>30000</v>
      </c>
      <c r="W142">
        <v>33750</v>
      </c>
      <c r="X142">
        <v>37500</v>
      </c>
      <c r="Y142">
        <v>40500</v>
      </c>
      <c r="Z142">
        <v>44360</v>
      </c>
      <c r="AA142">
        <v>50040</v>
      </c>
      <c r="AB142">
        <v>55720</v>
      </c>
      <c r="AC142">
        <v>70000</v>
      </c>
      <c r="AD142">
        <v>80000</v>
      </c>
      <c r="AE142">
        <v>90000</v>
      </c>
      <c r="AF142">
        <v>100000</v>
      </c>
      <c r="AG142">
        <v>108000</v>
      </c>
      <c r="AH142">
        <v>116000</v>
      </c>
      <c r="AI142">
        <v>124000</v>
      </c>
      <c r="AJ142">
        <v>132000</v>
      </c>
    </row>
    <row r="143" spans="1:36" x14ac:dyDescent="0.25">
      <c r="A143" s="184" t="str">
        <f t="shared" si="4"/>
        <v>Tolland</v>
      </c>
      <c r="B143" t="s">
        <v>788</v>
      </c>
      <c r="C143" t="s">
        <v>389</v>
      </c>
      <c r="D143" t="s">
        <v>744</v>
      </c>
      <c r="E143" t="s">
        <v>391</v>
      </c>
      <c r="F143" t="s">
        <v>414</v>
      </c>
      <c r="G143" t="s">
        <v>755</v>
      </c>
      <c r="H143" t="s">
        <v>756</v>
      </c>
      <c r="I143" t="s">
        <v>757</v>
      </c>
      <c r="J143" t="s">
        <v>543</v>
      </c>
      <c r="K143">
        <v>1</v>
      </c>
      <c r="L143" s="185">
        <v>129200</v>
      </c>
      <c r="M143">
        <v>45250</v>
      </c>
      <c r="N143">
        <v>51700</v>
      </c>
      <c r="O143">
        <v>58150</v>
      </c>
      <c r="P143">
        <v>64600</v>
      </c>
      <c r="Q143">
        <v>69800</v>
      </c>
      <c r="R143">
        <v>74950</v>
      </c>
      <c r="S143">
        <v>80150</v>
      </c>
      <c r="T143">
        <v>85300</v>
      </c>
      <c r="U143">
        <v>27150</v>
      </c>
      <c r="V143">
        <v>31000</v>
      </c>
      <c r="W143">
        <v>34900</v>
      </c>
      <c r="X143">
        <v>38750</v>
      </c>
      <c r="Y143">
        <v>41850</v>
      </c>
      <c r="Z143">
        <v>44950</v>
      </c>
      <c r="AA143">
        <v>50040</v>
      </c>
      <c r="AB143">
        <v>55720</v>
      </c>
      <c r="AC143">
        <v>72350</v>
      </c>
      <c r="AD143">
        <v>82700</v>
      </c>
      <c r="AE143">
        <v>93050</v>
      </c>
      <c r="AF143">
        <v>103350</v>
      </c>
      <c r="AG143">
        <v>111650</v>
      </c>
      <c r="AH143">
        <v>119900</v>
      </c>
      <c r="AI143">
        <v>128200</v>
      </c>
      <c r="AJ143">
        <v>136450</v>
      </c>
    </row>
    <row r="144" spans="1:36" x14ac:dyDescent="0.25">
      <c r="A144" s="184" t="str">
        <f t="shared" si="4"/>
        <v>Torrington</v>
      </c>
      <c r="B144" t="s">
        <v>912</v>
      </c>
      <c r="C144" t="s">
        <v>389</v>
      </c>
      <c r="D144" t="s">
        <v>744</v>
      </c>
      <c r="E144" t="s">
        <v>391</v>
      </c>
      <c r="F144" t="s">
        <v>892</v>
      </c>
      <c r="G144" t="s">
        <v>893</v>
      </c>
      <c r="H144" t="s">
        <v>894</v>
      </c>
      <c r="I144" t="s">
        <v>895</v>
      </c>
      <c r="J144" t="s">
        <v>464</v>
      </c>
      <c r="K144">
        <v>0</v>
      </c>
      <c r="L144" s="185">
        <v>122800</v>
      </c>
      <c r="M144">
        <v>43600</v>
      </c>
      <c r="N144">
        <v>49800</v>
      </c>
      <c r="O144">
        <v>56050</v>
      </c>
      <c r="P144">
        <v>62250</v>
      </c>
      <c r="Q144">
        <v>67250</v>
      </c>
      <c r="R144">
        <v>72250</v>
      </c>
      <c r="S144">
        <v>77200</v>
      </c>
      <c r="T144">
        <v>82200</v>
      </c>
      <c r="U144">
        <v>26150</v>
      </c>
      <c r="V144">
        <v>29900</v>
      </c>
      <c r="W144">
        <v>33650</v>
      </c>
      <c r="X144">
        <v>37350</v>
      </c>
      <c r="Y144">
        <v>40350</v>
      </c>
      <c r="Z144">
        <v>44360</v>
      </c>
      <c r="AA144">
        <v>50040</v>
      </c>
      <c r="AB144">
        <v>55720</v>
      </c>
      <c r="AC144">
        <v>69750</v>
      </c>
      <c r="AD144">
        <v>79700</v>
      </c>
      <c r="AE144">
        <v>89650</v>
      </c>
      <c r="AF144">
        <v>99600</v>
      </c>
      <c r="AG144">
        <v>107600</v>
      </c>
      <c r="AH144">
        <v>115550</v>
      </c>
      <c r="AI144">
        <v>123550</v>
      </c>
      <c r="AJ144">
        <v>131500</v>
      </c>
    </row>
    <row r="145" spans="1:36" x14ac:dyDescent="0.25">
      <c r="A145" s="184" t="str">
        <f t="shared" si="4"/>
        <v>Trumbull</v>
      </c>
      <c r="B145" t="s">
        <v>812</v>
      </c>
      <c r="C145" t="s">
        <v>389</v>
      </c>
      <c r="D145" t="s">
        <v>744</v>
      </c>
      <c r="E145" t="s">
        <v>391</v>
      </c>
      <c r="F145" t="s">
        <v>813</v>
      </c>
      <c r="G145" t="s">
        <v>814</v>
      </c>
      <c r="H145" t="s">
        <v>798</v>
      </c>
      <c r="I145" t="s">
        <v>799</v>
      </c>
      <c r="J145" t="s">
        <v>410</v>
      </c>
      <c r="K145">
        <v>1</v>
      </c>
      <c r="L145" s="185">
        <v>156800</v>
      </c>
      <c r="M145">
        <v>49200</v>
      </c>
      <c r="N145">
        <v>56250</v>
      </c>
      <c r="O145">
        <v>63300</v>
      </c>
      <c r="P145">
        <v>70300</v>
      </c>
      <c r="Q145">
        <v>75950</v>
      </c>
      <c r="R145">
        <v>81550</v>
      </c>
      <c r="S145">
        <v>87200</v>
      </c>
      <c r="T145">
        <v>92800</v>
      </c>
      <c r="U145">
        <v>29550</v>
      </c>
      <c r="V145">
        <v>33800</v>
      </c>
      <c r="W145">
        <v>38000</v>
      </c>
      <c r="X145">
        <v>42200</v>
      </c>
      <c r="Y145">
        <v>45600</v>
      </c>
      <c r="Z145">
        <v>49000</v>
      </c>
      <c r="AA145">
        <v>52350</v>
      </c>
      <c r="AB145">
        <v>55750</v>
      </c>
      <c r="AC145">
        <v>78750</v>
      </c>
      <c r="AD145">
        <v>90000</v>
      </c>
      <c r="AE145">
        <v>101250</v>
      </c>
      <c r="AF145">
        <v>112500</v>
      </c>
      <c r="AG145">
        <v>121500</v>
      </c>
      <c r="AH145">
        <v>130500</v>
      </c>
      <c r="AI145">
        <v>139500</v>
      </c>
      <c r="AJ145">
        <v>148500</v>
      </c>
    </row>
    <row r="146" spans="1:36" x14ac:dyDescent="0.25">
      <c r="A146" s="184" t="str">
        <f t="shared" si="4"/>
        <v>Union</v>
      </c>
      <c r="B146" t="s">
        <v>886</v>
      </c>
      <c r="C146" t="s">
        <v>389</v>
      </c>
      <c r="D146" t="s">
        <v>744</v>
      </c>
      <c r="E146" t="s">
        <v>391</v>
      </c>
      <c r="F146" t="s">
        <v>887</v>
      </c>
      <c r="G146" t="s">
        <v>888</v>
      </c>
      <c r="H146" t="s">
        <v>872</v>
      </c>
      <c r="I146" t="s">
        <v>873</v>
      </c>
      <c r="J146" t="s">
        <v>544</v>
      </c>
      <c r="K146">
        <v>0</v>
      </c>
      <c r="L146" s="185">
        <v>126500</v>
      </c>
      <c r="M146">
        <v>44300</v>
      </c>
      <c r="N146">
        <v>50600</v>
      </c>
      <c r="O146">
        <v>56950</v>
      </c>
      <c r="P146">
        <v>63250</v>
      </c>
      <c r="Q146">
        <v>68350</v>
      </c>
      <c r="R146">
        <v>73400</v>
      </c>
      <c r="S146">
        <v>78450</v>
      </c>
      <c r="T146">
        <v>83500</v>
      </c>
      <c r="U146">
        <v>26600</v>
      </c>
      <c r="V146">
        <v>30400</v>
      </c>
      <c r="W146">
        <v>34200</v>
      </c>
      <c r="X146">
        <v>37950</v>
      </c>
      <c r="Y146">
        <v>41000</v>
      </c>
      <c r="Z146">
        <v>44360</v>
      </c>
      <c r="AA146">
        <v>50040</v>
      </c>
      <c r="AB146">
        <v>55720</v>
      </c>
      <c r="AC146">
        <v>70850</v>
      </c>
      <c r="AD146">
        <v>81000</v>
      </c>
      <c r="AE146">
        <v>91100</v>
      </c>
      <c r="AF146">
        <v>101200</v>
      </c>
      <c r="AG146">
        <v>109300</v>
      </c>
      <c r="AH146">
        <v>117400</v>
      </c>
      <c r="AI146">
        <v>125500</v>
      </c>
      <c r="AJ146">
        <v>133600</v>
      </c>
    </row>
    <row r="147" spans="1:36" x14ac:dyDescent="0.25">
      <c r="A147" s="184" t="str">
        <f t="shared" si="4"/>
        <v>Vernon</v>
      </c>
      <c r="B147" t="s">
        <v>789</v>
      </c>
      <c r="C147" t="s">
        <v>389</v>
      </c>
      <c r="D147" t="s">
        <v>744</v>
      </c>
      <c r="E147" t="s">
        <v>391</v>
      </c>
      <c r="F147" t="s">
        <v>414</v>
      </c>
      <c r="G147" t="s">
        <v>755</v>
      </c>
      <c r="H147" t="s">
        <v>756</v>
      </c>
      <c r="I147" t="s">
        <v>757</v>
      </c>
      <c r="J147" t="s">
        <v>545</v>
      </c>
      <c r="K147">
        <v>1</v>
      </c>
      <c r="L147" s="185">
        <v>129200</v>
      </c>
      <c r="M147">
        <v>45250</v>
      </c>
      <c r="N147">
        <v>51700</v>
      </c>
      <c r="O147">
        <v>58150</v>
      </c>
      <c r="P147">
        <v>64600</v>
      </c>
      <c r="Q147">
        <v>69800</v>
      </c>
      <c r="R147">
        <v>74950</v>
      </c>
      <c r="S147">
        <v>80150</v>
      </c>
      <c r="T147">
        <v>85300</v>
      </c>
      <c r="U147">
        <v>27150</v>
      </c>
      <c r="V147">
        <v>31000</v>
      </c>
      <c r="W147">
        <v>34900</v>
      </c>
      <c r="X147">
        <v>38750</v>
      </c>
      <c r="Y147">
        <v>41850</v>
      </c>
      <c r="Z147">
        <v>44950</v>
      </c>
      <c r="AA147">
        <v>50040</v>
      </c>
      <c r="AB147">
        <v>55720</v>
      </c>
      <c r="AC147">
        <v>72350</v>
      </c>
      <c r="AD147">
        <v>82700</v>
      </c>
      <c r="AE147">
        <v>93050</v>
      </c>
      <c r="AF147">
        <v>103350</v>
      </c>
      <c r="AG147">
        <v>111650</v>
      </c>
      <c r="AH147">
        <v>119900</v>
      </c>
      <c r="AI147">
        <v>128200</v>
      </c>
      <c r="AJ147">
        <v>136450</v>
      </c>
    </row>
    <row r="148" spans="1:36" x14ac:dyDescent="0.25">
      <c r="A148" s="184" t="str">
        <f t="shared" si="4"/>
        <v>Voluntown</v>
      </c>
      <c r="B148" t="s">
        <v>889</v>
      </c>
      <c r="C148" t="s">
        <v>389</v>
      </c>
      <c r="D148" t="s">
        <v>744</v>
      </c>
      <c r="E148" t="s">
        <v>391</v>
      </c>
      <c r="F148" t="s">
        <v>870</v>
      </c>
      <c r="G148" t="s">
        <v>871</v>
      </c>
      <c r="H148" t="s">
        <v>872</v>
      </c>
      <c r="I148" t="s">
        <v>873</v>
      </c>
      <c r="J148" t="s">
        <v>532</v>
      </c>
      <c r="K148">
        <v>0</v>
      </c>
      <c r="L148" s="185">
        <v>126500</v>
      </c>
      <c r="M148">
        <v>43750</v>
      </c>
      <c r="N148">
        <v>50000</v>
      </c>
      <c r="O148">
        <v>56250</v>
      </c>
      <c r="P148">
        <v>62500</v>
      </c>
      <c r="Q148">
        <v>67500</v>
      </c>
      <c r="R148">
        <v>72500</v>
      </c>
      <c r="S148">
        <v>77500</v>
      </c>
      <c r="T148">
        <v>82500</v>
      </c>
      <c r="U148">
        <v>26250</v>
      </c>
      <c r="V148">
        <v>30000</v>
      </c>
      <c r="W148">
        <v>33750</v>
      </c>
      <c r="X148">
        <v>37500</v>
      </c>
      <c r="Y148">
        <v>40500</v>
      </c>
      <c r="Z148">
        <v>44360</v>
      </c>
      <c r="AA148">
        <v>50040</v>
      </c>
      <c r="AB148">
        <v>55720</v>
      </c>
      <c r="AC148">
        <v>70000</v>
      </c>
      <c r="AD148">
        <v>80000</v>
      </c>
      <c r="AE148">
        <v>90000</v>
      </c>
      <c r="AF148">
        <v>100000</v>
      </c>
      <c r="AG148">
        <v>108000</v>
      </c>
      <c r="AH148">
        <v>116000</v>
      </c>
      <c r="AI148">
        <v>124000</v>
      </c>
      <c r="AJ148">
        <v>132000</v>
      </c>
    </row>
    <row r="149" spans="1:36" x14ac:dyDescent="0.25">
      <c r="A149" s="184" t="str">
        <f t="shared" si="4"/>
        <v>Wallingford</v>
      </c>
      <c r="B149" t="s">
        <v>932</v>
      </c>
      <c r="C149" t="s">
        <v>389</v>
      </c>
      <c r="D149" t="s">
        <v>744</v>
      </c>
      <c r="E149" t="s">
        <v>391</v>
      </c>
      <c r="F149" t="s">
        <v>917</v>
      </c>
      <c r="G149" t="s">
        <v>918</v>
      </c>
      <c r="H149" t="s">
        <v>919</v>
      </c>
      <c r="I149" t="s">
        <v>920</v>
      </c>
      <c r="J149" t="s">
        <v>507</v>
      </c>
      <c r="K149">
        <v>1</v>
      </c>
      <c r="L149" s="185">
        <v>123200</v>
      </c>
      <c r="M149">
        <v>43600</v>
      </c>
      <c r="N149">
        <v>49800</v>
      </c>
      <c r="O149">
        <v>56050</v>
      </c>
      <c r="P149">
        <v>62250</v>
      </c>
      <c r="Q149">
        <v>67250</v>
      </c>
      <c r="R149">
        <v>72250</v>
      </c>
      <c r="S149">
        <v>77200</v>
      </c>
      <c r="T149">
        <v>82200</v>
      </c>
      <c r="U149">
        <v>26150</v>
      </c>
      <c r="V149">
        <v>29900</v>
      </c>
      <c r="W149">
        <v>33650</v>
      </c>
      <c r="X149">
        <v>37350</v>
      </c>
      <c r="Y149">
        <v>40350</v>
      </c>
      <c r="Z149">
        <v>44360</v>
      </c>
      <c r="AA149">
        <v>50040</v>
      </c>
      <c r="AB149">
        <v>55720</v>
      </c>
      <c r="AC149">
        <v>69750</v>
      </c>
      <c r="AD149">
        <v>79700</v>
      </c>
      <c r="AE149">
        <v>89650</v>
      </c>
      <c r="AF149">
        <v>99600</v>
      </c>
      <c r="AG149">
        <v>107600</v>
      </c>
      <c r="AH149">
        <v>115550</v>
      </c>
      <c r="AI149">
        <v>123550</v>
      </c>
      <c r="AJ149">
        <v>131500</v>
      </c>
    </row>
    <row r="150" spans="1:36" x14ac:dyDescent="0.25">
      <c r="A150" s="184" t="str">
        <f t="shared" si="4"/>
        <v>Warren</v>
      </c>
      <c r="B150" t="s">
        <v>913</v>
      </c>
      <c r="C150" t="s">
        <v>389</v>
      </c>
      <c r="D150" t="s">
        <v>744</v>
      </c>
      <c r="E150" t="s">
        <v>391</v>
      </c>
      <c r="F150" t="s">
        <v>892</v>
      </c>
      <c r="G150" t="s">
        <v>893</v>
      </c>
      <c r="H150" t="s">
        <v>894</v>
      </c>
      <c r="I150" t="s">
        <v>895</v>
      </c>
      <c r="J150" t="s">
        <v>465</v>
      </c>
      <c r="K150">
        <v>0</v>
      </c>
      <c r="L150" s="185">
        <v>122800</v>
      </c>
      <c r="M150">
        <v>43600</v>
      </c>
      <c r="N150">
        <v>49800</v>
      </c>
      <c r="O150">
        <v>56050</v>
      </c>
      <c r="P150">
        <v>62250</v>
      </c>
      <c r="Q150">
        <v>67250</v>
      </c>
      <c r="R150">
        <v>72250</v>
      </c>
      <c r="S150">
        <v>77200</v>
      </c>
      <c r="T150">
        <v>82200</v>
      </c>
      <c r="U150">
        <v>26150</v>
      </c>
      <c r="V150">
        <v>29900</v>
      </c>
      <c r="W150">
        <v>33650</v>
      </c>
      <c r="X150">
        <v>37350</v>
      </c>
      <c r="Y150">
        <v>40350</v>
      </c>
      <c r="Z150">
        <v>44360</v>
      </c>
      <c r="AA150">
        <v>50040</v>
      </c>
      <c r="AB150">
        <v>55720</v>
      </c>
      <c r="AC150">
        <v>69750</v>
      </c>
      <c r="AD150">
        <v>79700</v>
      </c>
      <c r="AE150">
        <v>89650</v>
      </c>
      <c r="AF150">
        <v>99600</v>
      </c>
      <c r="AG150">
        <v>107600</v>
      </c>
      <c r="AH150">
        <v>115550</v>
      </c>
      <c r="AI150">
        <v>123550</v>
      </c>
      <c r="AJ150">
        <v>131500</v>
      </c>
    </row>
    <row r="151" spans="1:36" x14ac:dyDescent="0.25">
      <c r="A151" s="184" t="str">
        <f t="shared" si="4"/>
        <v>Washington</v>
      </c>
      <c r="B151" t="s">
        <v>914</v>
      </c>
      <c r="C151" t="s">
        <v>389</v>
      </c>
      <c r="D151" t="s">
        <v>744</v>
      </c>
      <c r="E151" t="s">
        <v>391</v>
      </c>
      <c r="F151" t="s">
        <v>892</v>
      </c>
      <c r="G151" t="s">
        <v>893</v>
      </c>
      <c r="H151" t="s">
        <v>894</v>
      </c>
      <c r="I151" t="s">
        <v>895</v>
      </c>
      <c r="J151" t="s">
        <v>466</v>
      </c>
      <c r="K151">
        <v>0</v>
      </c>
      <c r="L151" s="185">
        <v>122800</v>
      </c>
      <c r="M151">
        <v>43600</v>
      </c>
      <c r="N151">
        <v>49800</v>
      </c>
      <c r="O151">
        <v>56050</v>
      </c>
      <c r="P151">
        <v>62250</v>
      </c>
      <c r="Q151">
        <v>67250</v>
      </c>
      <c r="R151">
        <v>72250</v>
      </c>
      <c r="S151">
        <v>77200</v>
      </c>
      <c r="T151">
        <v>82200</v>
      </c>
      <c r="U151">
        <v>26150</v>
      </c>
      <c r="V151">
        <v>29900</v>
      </c>
      <c r="W151">
        <v>33650</v>
      </c>
      <c r="X151">
        <v>37350</v>
      </c>
      <c r="Y151">
        <v>40350</v>
      </c>
      <c r="Z151">
        <v>44360</v>
      </c>
      <c r="AA151">
        <v>50040</v>
      </c>
      <c r="AB151">
        <v>55720</v>
      </c>
      <c r="AC151">
        <v>69750</v>
      </c>
      <c r="AD151">
        <v>79700</v>
      </c>
      <c r="AE151">
        <v>89650</v>
      </c>
      <c r="AF151">
        <v>99600</v>
      </c>
      <c r="AG151">
        <v>107600</v>
      </c>
      <c r="AH151">
        <v>115550</v>
      </c>
      <c r="AI151">
        <v>123550</v>
      </c>
      <c r="AJ151">
        <v>131500</v>
      </c>
    </row>
    <row r="152" spans="1:36" x14ac:dyDescent="0.25">
      <c r="A152" s="184" t="str">
        <f t="shared" si="4"/>
        <v>Waterbury</v>
      </c>
      <c r="B152" t="s">
        <v>865</v>
      </c>
      <c r="C152" t="s">
        <v>389</v>
      </c>
      <c r="D152" t="s">
        <v>744</v>
      </c>
      <c r="E152" t="s">
        <v>391</v>
      </c>
      <c r="F152" t="s">
        <v>847</v>
      </c>
      <c r="G152" t="s">
        <v>848</v>
      </c>
      <c r="H152" t="s">
        <v>849</v>
      </c>
      <c r="I152" t="s">
        <v>850</v>
      </c>
      <c r="J152" t="s">
        <v>508</v>
      </c>
      <c r="K152">
        <v>1</v>
      </c>
      <c r="L152" s="185">
        <v>114000</v>
      </c>
      <c r="M152">
        <v>43600</v>
      </c>
      <c r="N152">
        <v>49800</v>
      </c>
      <c r="O152">
        <v>56050</v>
      </c>
      <c r="P152">
        <v>62250</v>
      </c>
      <c r="Q152">
        <v>67250</v>
      </c>
      <c r="R152">
        <v>72250</v>
      </c>
      <c r="S152">
        <v>77200</v>
      </c>
      <c r="T152">
        <v>82200</v>
      </c>
      <c r="U152">
        <v>26150</v>
      </c>
      <c r="V152">
        <v>29900</v>
      </c>
      <c r="W152">
        <v>33650</v>
      </c>
      <c r="X152">
        <v>37350</v>
      </c>
      <c r="Y152">
        <v>40350</v>
      </c>
      <c r="Z152">
        <v>44360</v>
      </c>
      <c r="AA152">
        <v>50040</v>
      </c>
      <c r="AB152">
        <v>55720</v>
      </c>
      <c r="AC152">
        <v>69750</v>
      </c>
      <c r="AD152">
        <v>79700</v>
      </c>
      <c r="AE152">
        <v>89650</v>
      </c>
      <c r="AF152">
        <v>99600</v>
      </c>
      <c r="AG152">
        <v>107600</v>
      </c>
      <c r="AH152">
        <v>115550</v>
      </c>
      <c r="AI152">
        <v>123550</v>
      </c>
      <c r="AJ152">
        <v>131500</v>
      </c>
    </row>
    <row r="153" spans="1:36" x14ac:dyDescent="0.25">
      <c r="A153" s="184" t="str">
        <f t="shared" si="4"/>
        <v>Waterford</v>
      </c>
      <c r="B153" t="s">
        <v>959</v>
      </c>
      <c r="C153" t="s">
        <v>389</v>
      </c>
      <c r="D153" t="s">
        <v>744</v>
      </c>
      <c r="E153" t="s">
        <v>391</v>
      </c>
      <c r="F153" t="s">
        <v>512</v>
      </c>
      <c r="G153" t="s">
        <v>936</v>
      </c>
      <c r="H153" t="s">
        <v>937</v>
      </c>
      <c r="I153" t="s">
        <v>938</v>
      </c>
      <c r="J153" t="s">
        <v>533</v>
      </c>
      <c r="K153">
        <v>1</v>
      </c>
      <c r="L153" s="185">
        <v>111900</v>
      </c>
      <c r="M153">
        <v>43600</v>
      </c>
      <c r="N153">
        <v>49800</v>
      </c>
      <c r="O153">
        <v>56050</v>
      </c>
      <c r="P153">
        <v>62250</v>
      </c>
      <c r="Q153">
        <v>67250</v>
      </c>
      <c r="R153">
        <v>72250</v>
      </c>
      <c r="S153">
        <v>77200</v>
      </c>
      <c r="T153">
        <v>82200</v>
      </c>
      <c r="U153">
        <v>26150</v>
      </c>
      <c r="V153">
        <v>29900</v>
      </c>
      <c r="W153">
        <v>33650</v>
      </c>
      <c r="X153">
        <v>37350</v>
      </c>
      <c r="Y153">
        <v>40350</v>
      </c>
      <c r="Z153">
        <v>44360</v>
      </c>
      <c r="AA153">
        <v>50040</v>
      </c>
      <c r="AB153">
        <v>55720</v>
      </c>
      <c r="AC153">
        <v>69750</v>
      </c>
      <c r="AD153">
        <v>79700</v>
      </c>
      <c r="AE153">
        <v>89650</v>
      </c>
      <c r="AF153">
        <v>99600</v>
      </c>
      <c r="AG153">
        <v>107600</v>
      </c>
      <c r="AH153">
        <v>115550</v>
      </c>
      <c r="AI153">
        <v>123550</v>
      </c>
      <c r="AJ153">
        <v>131500</v>
      </c>
    </row>
    <row r="154" spans="1:36" x14ac:dyDescent="0.25">
      <c r="A154" s="184" t="str">
        <f t="shared" si="4"/>
        <v>Watertown</v>
      </c>
      <c r="B154" t="s">
        <v>866</v>
      </c>
      <c r="C154" t="s">
        <v>389</v>
      </c>
      <c r="D154" t="s">
        <v>744</v>
      </c>
      <c r="E154" t="s">
        <v>391</v>
      </c>
      <c r="F154" t="s">
        <v>847</v>
      </c>
      <c r="G154" t="s">
        <v>848</v>
      </c>
      <c r="H154" t="s">
        <v>849</v>
      </c>
      <c r="I154" t="s">
        <v>850</v>
      </c>
      <c r="J154" t="s">
        <v>467</v>
      </c>
      <c r="K154">
        <v>1</v>
      </c>
      <c r="L154" s="185">
        <v>114000</v>
      </c>
      <c r="M154">
        <v>43600</v>
      </c>
      <c r="N154">
        <v>49800</v>
      </c>
      <c r="O154">
        <v>56050</v>
      </c>
      <c r="P154">
        <v>62250</v>
      </c>
      <c r="Q154">
        <v>67250</v>
      </c>
      <c r="R154">
        <v>72250</v>
      </c>
      <c r="S154">
        <v>77200</v>
      </c>
      <c r="T154">
        <v>82200</v>
      </c>
      <c r="U154">
        <v>26150</v>
      </c>
      <c r="V154">
        <v>29900</v>
      </c>
      <c r="W154">
        <v>33650</v>
      </c>
      <c r="X154">
        <v>37350</v>
      </c>
      <c r="Y154">
        <v>40350</v>
      </c>
      <c r="Z154">
        <v>44360</v>
      </c>
      <c r="AA154">
        <v>50040</v>
      </c>
      <c r="AB154">
        <v>55720</v>
      </c>
      <c r="AC154">
        <v>69750</v>
      </c>
      <c r="AD154">
        <v>79700</v>
      </c>
      <c r="AE154">
        <v>89650</v>
      </c>
      <c r="AF154">
        <v>99600</v>
      </c>
      <c r="AG154">
        <v>107600</v>
      </c>
      <c r="AH154">
        <v>115550</v>
      </c>
      <c r="AI154">
        <v>123550</v>
      </c>
      <c r="AJ154">
        <v>131500</v>
      </c>
    </row>
    <row r="155" spans="1:36" x14ac:dyDescent="0.25">
      <c r="A155" s="184" t="str">
        <f t="shared" si="4"/>
        <v>West Hartford</v>
      </c>
      <c r="B155" t="s">
        <v>790</v>
      </c>
      <c r="C155" t="s">
        <v>389</v>
      </c>
      <c r="D155" t="s">
        <v>744</v>
      </c>
      <c r="E155" t="s">
        <v>391</v>
      </c>
      <c r="F155" t="s">
        <v>414</v>
      </c>
      <c r="G155" t="s">
        <v>755</v>
      </c>
      <c r="H155" t="s">
        <v>756</v>
      </c>
      <c r="I155" t="s">
        <v>757</v>
      </c>
      <c r="J155" t="s">
        <v>440</v>
      </c>
      <c r="K155">
        <v>1</v>
      </c>
      <c r="L155" s="185">
        <v>129200</v>
      </c>
      <c r="M155">
        <v>45250</v>
      </c>
      <c r="N155">
        <v>51700</v>
      </c>
      <c r="O155">
        <v>58150</v>
      </c>
      <c r="P155">
        <v>64600</v>
      </c>
      <c r="Q155">
        <v>69800</v>
      </c>
      <c r="R155">
        <v>74950</v>
      </c>
      <c r="S155">
        <v>80150</v>
      </c>
      <c r="T155">
        <v>85300</v>
      </c>
      <c r="U155">
        <v>27150</v>
      </c>
      <c r="V155">
        <v>31000</v>
      </c>
      <c r="W155">
        <v>34900</v>
      </c>
      <c r="X155">
        <v>38750</v>
      </c>
      <c r="Y155">
        <v>41850</v>
      </c>
      <c r="Z155">
        <v>44950</v>
      </c>
      <c r="AA155">
        <v>50040</v>
      </c>
      <c r="AB155">
        <v>55720</v>
      </c>
      <c r="AC155">
        <v>72350</v>
      </c>
      <c r="AD155">
        <v>82700</v>
      </c>
      <c r="AE155">
        <v>93050</v>
      </c>
      <c r="AF155">
        <v>103350</v>
      </c>
      <c r="AG155">
        <v>111650</v>
      </c>
      <c r="AH155">
        <v>119900</v>
      </c>
      <c r="AI155">
        <v>128200</v>
      </c>
      <c r="AJ155">
        <v>136450</v>
      </c>
    </row>
    <row r="156" spans="1:36" x14ac:dyDescent="0.25">
      <c r="A156" s="184" t="str">
        <f t="shared" si="4"/>
        <v>West Haven</v>
      </c>
      <c r="B156" t="s">
        <v>933</v>
      </c>
      <c r="C156" t="s">
        <v>389</v>
      </c>
      <c r="D156" t="s">
        <v>744</v>
      </c>
      <c r="E156" t="s">
        <v>391</v>
      </c>
      <c r="F156" t="s">
        <v>917</v>
      </c>
      <c r="G156" t="s">
        <v>918</v>
      </c>
      <c r="H156" t="s">
        <v>919</v>
      </c>
      <c r="I156" t="s">
        <v>920</v>
      </c>
      <c r="J156" t="s">
        <v>509</v>
      </c>
      <c r="K156">
        <v>1</v>
      </c>
      <c r="L156" s="185">
        <v>123200</v>
      </c>
      <c r="M156">
        <v>43600</v>
      </c>
      <c r="N156">
        <v>49800</v>
      </c>
      <c r="O156">
        <v>56050</v>
      </c>
      <c r="P156">
        <v>62250</v>
      </c>
      <c r="Q156">
        <v>67250</v>
      </c>
      <c r="R156">
        <v>72250</v>
      </c>
      <c r="S156">
        <v>77200</v>
      </c>
      <c r="T156">
        <v>82200</v>
      </c>
      <c r="U156">
        <v>26150</v>
      </c>
      <c r="V156">
        <v>29900</v>
      </c>
      <c r="W156">
        <v>33650</v>
      </c>
      <c r="X156">
        <v>37350</v>
      </c>
      <c r="Y156">
        <v>40350</v>
      </c>
      <c r="Z156">
        <v>44360</v>
      </c>
      <c r="AA156">
        <v>50040</v>
      </c>
      <c r="AB156">
        <v>55720</v>
      </c>
      <c r="AC156">
        <v>69750</v>
      </c>
      <c r="AD156">
        <v>79700</v>
      </c>
      <c r="AE156">
        <v>89650</v>
      </c>
      <c r="AF156">
        <v>99600</v>
      </c>
      <c r="AG156">
        <v>107600</v>
      </c>
      <c r="AH156">
        <v>115550</v>
      </c>
      <c r="AI156">
        <v>123550</v>
      </c>
      <c r="AJ156">
        <v>131500</v>
      </c>
    </row>
    <row r="157" spans="1:36" x14ac:dyDescent="0.25">
      <c r="A157" s="184" t="str">
        <f t="shared" si="4"/>
        <v>Westbrook</v>
      </c>
      <c r="B157" t="s">
        <v>843</v>
      </c>
      <c r="C157" t="s">
        <v>389</v>
      </c>
      <c r="D157" t="s">
        <v>744</v>
      </c>
      <c r="E157" t="s">
        <v>391</v>
      </c>
      <c r="F157" t="s">
        <v>844</v>
      </c>
      <c r="G157" t="s">
        <v>845</v>
      </c>
      <c r="H157" t="s">
        <v>816</v>
      </c>
      <c r="I157" t="s">
        <v>817</v>
      </c>
      <c r="J157" t="s">
        <v>484</v>
      </c>
      <c r="K157">
        <v>1</v>
      </c>
      <c r="L157" s="185">
        <v>129200</v>
      </c>
      <c r="M157">
        <v>46000</v>
      </c>
      <c r="N157">
        <v>52550</v>
      </c>
      <c r="O157">
        <v>59100</v>
      </c>
      <c r="P157">
        <v>65650</v>
      </c>
      <c r="Q157">
        <v>70950</v>
      </c>
      <c r="R157">
        <v>76200</v>
      </c>
      <c r="S157">
        <v>81450</v>
      </c>
      <c r="T157">
        <v>86700</v>
      </c>
      <c r="U157">
        <v>27600</v>
      </c>
      <c r="V157">
        <v>31550</v>
      </c>
      <c r="W157">
        <v>35500</v>
      </c>
      <c r="X157">
        <v>39400</v>
      </c>
      <c r="Y157">
        <v>42600</v>
      </c>
      <c r="Z157">
        <v>45750</v>
      </c>
      <c r="AA157">
        <v>50040</v>
      </c>
      <c r="AB157">
        <v>55720</v>
      </c>
      <c r="AC157">
        <v>73550</v>
      </c>
      <c r="AD157">
        <v>84050</v>
      </c>
      <c r="AE157">
        <v>94550</v>
      </c>
      <c r="AF157">
        <v>105050</v>
      </c>
      <c r="AG157">
        <v>113500</v>
      </c>
      <c r="AH157">
        <v>121900</v>
      </c>
      <c r="AI157">
        <v>130300</v>
      </c>
      <c r="AJ157">
        <v>138700</v>
      </c>
    </row>
    <row r="158" spans="1:36" x14ac:dyDescent="0.25">
      <c r="A158" s="184" t="str">
        <f t="shared" si="4"/>
        <v>Weston</v>
      </c>
      <c r="B158" t="s">
        <v>994</v>
      </c>
      <c r="C158" t="s">
        <v>389</v>
      </c>
      <c r="D158" t="s">
        <v>744</v>
      </c>
      <c r="E158" t="s">
        <v>391</v>
      </c>
      <c r="F158" t="s">
        <v>995</v>
      </c>
      <c r="G158" t="s">
        <v>996</v>
      </c>
      <c r="H158" t="s">
        <v>964</v>
      </c>
      <c r="I158" t="s">
        <v>965</v>
      </c>
      <c r="J158" t="s">
        <v>411</v>
      </c>
      <c r="K158">
        <v>1</v>
      </c>
      <c r="L158" s="185">
        <v>156800</v>
      </c>
      <c r="M158">
        <v>57050</v>
      </c>
      <c r="N158">
        <v>65200</v>
      </c>
      <c r="O158">
        <v>73350</v>
      </c>
      <c r="P158">
        <v>81500</v>
      </c>
      <c r="Q158">
        <v>88050</v>
      </c>
      <c r="R158">
        <v>94550</v>
      </c>
      <c r="S158">
        <v>101100</v>
      </c>
      <c r="T158">
        <v>107600</v>
      </c>
      <c r="U158">
        <v>34250</v>
      </c>
      <c r="V158">
        <v>39150</v>
      </c>
      <c r="W158">
        <v>44050</v>
      </c>
      <c r="X158">
        <v>48900</v>
      </c>
      <c r="Y158">
        <v>52850</v>
      </c>
      <c r="Z158">
        <v>56750</v>
      </c>
      <c r="AA158">
        <v>60650</v>
      </c>
      <c r="AB158">
        <v>64550</v>
      </c>
      <c r="AC158">
        <v>82000</v>
      </c>
      <c r="AD158">
        <v>93700</v>
      </c>
      <c r="AE158">
        <v>105400</v>
      </c>
      <c r="AF158">
        <v>117100</v>
      </c>
      <c r="AG158">
        <v>126500</v>
      </c>
      <c r="AH158">
        <v>135850</v>
      </c>
      <c r="AI158">
        <v>145250</v>
      </c>
      <c r="AJ158">
        <v>154600</v>
      </c>
    </row>
    <row r="159" spans="1:36" x14ac:dyDescent="0.25">
      <c r="A159" s="184" t="str">
        <f t="shared" si="4"/>
        <v>Westport</v>
      </c>
      <c r="B159" t="s">
        <v>997</v>
      </c>
      <c r="C159" t="s">
        <v>389</v>
      </c>
      <c r="D159" t="s">
        <v>744</v>
      </c>
      <c r="E159" t="s">
        <v>391</v>
      </c>
      <c r="F159" t="s">
        <v>998</v>
      </c>
      <c r="G159" t="s">
        <v>999</v>
      </c>
      <c r="H159" t="s">
        <v>964</v>
      </c>
      <c r="I159" t="s">
        <v>965</v>
      </c>
      <c r="J159" t="s">
        <v>412</v>
      </c>
      <c r="K159">
        <v>1</v>
      </c>
      <c r="L159" s="185">
        <v>156800</v>
      </c>
      <c r="M159">
        <v>57050</v>
      </c>
      <c r="N159">
        <v>65200</v>
      </c>
      <c r="O159">
        <v>73350</v>
      </c>
      <c r="P159">
        <v>81500</v>
      </c>
      <c r="Q159">
        <v>88050</v>
      </c>
      <c r="R159">
        <v>94550</v>
      </c>
      <c r="S159">
        <v>101100</v>
      </c>
      <c r="T159">
        <v>107600</v>
      </c>
      <c r="U159">
        <v>34250</v>
      </c>
      <c r="V159">
        <v>39150</v>
      </c>
      <c r="W159">
        <v>44050</v>
      </c>
      <c r="X159">
        <v>48900</v>
      </c>
      <c r="Y159">
        <v>52850</v>
      </c>
      <c r="Z159">
        <v>56750</v>
      </c>
      <c r="AA159">
        <v>60650</v>
      </c>
      <c r="AB159">
        <v>64550</v>
      </c>
      <c r="AC159">
        <v>82000</v>
      </c>
      <c r="AD159">
        <v>93700</v>
      </c>
      <c r="AE159">
        <v>105400</v>
      </c>
      <c r="AF159">
        <v>117100</v>
      </c>
      <c r="AG159">
        <v>126500</v>
      </c>
      <c r="AH159">
        <v>135850</v>
      </c>
      <c r="AI159">
        <v>145250</v>
      </c>
      <c r="AJ159">
        <v>154600</v>
      </c>
    </row>
    <row r="160" spans="1:36" x14ac:dyDescent="0.25">
      <c r="A160" s="184" t="str">
        <f t="shared" si="4"/>
        <v>Wethersfield</v>
      </c>
      <c r="B160" t="s">
        <v>791</v>
      </c>
      <c r="C160" t="s">
        <v>389</v>
      </c>
      <c r="D160" t="s">
        <v>744</v>
      </c>
      <c r="E160" t="s">
        <v>391</v>
      </c>
      <c r="F160" t="s">
        <v>414</v>
      </c>
      <c r="G160" t="s">
        <v>755</v>
      </c>
      <c r="H160" t="s">
        <v>756</v>
      </c>
      <c r="I160" t="s">
        <v>757</v>
      </c>
      <c r="J160" t="s">
        <v>441</v>
      </c>
      <c r="K160">
        <v>1</v>
      </c>
      <c r="L160" s="185">
        <v>129200</v>
      </c>
      <c r="M160">
        <v>45250</v>
      </c>
      <c r="N160">
        <v>51700</v>
      </c>
      <c r="O160">
        <v>58150</v>
      </c>
      <c r="P160">
        <v>64600</v>
      </c>
      <c r="Q160">
        <v>69800</v>
      </c>
      <c r="R160">
        <v>74950</v>
      </c>
      <c r="S160">
        <v>80150</v>
      </c>
      <c r="T160">
        <v>85300</v>
      </c>
      <c r="U160">
        <v>27150</v>
      </c>
      <c r="V160">
        <v>31000</v>
      </c>
      <c r="W160">
        <v>34900</v>
      </c>
      <c r="X160">
        <v>38750</v>
      </c>
      <c r="Y160">
        <v>41850</v>
      </c>
      <c r="Z160">
        <v>44950</v>
      </c>
      <c r="AA160">
        <v>50040</v>
      </c>
      <c r="AB160">
        <v>55720</v>
      </c>
      <c r="AC160">
        <v>72350</v>
      </c>
      <c r="AD160">
        <v>82700</v>
      </c>
      <c r="AE160">
        <v>93050</v>
      </c>
      <c r="AF160">
        <v>103350</v>
      </c>
      <c r="AG160">
        <v>111650</v>
      </c>
      <c r="AH160">
        <v>119900</v>
      </c>
      <c r="AI160">
        <v>128200</v>
      </c>
      <c r="AJ160">
        <v>136450</v>
      </c>
    </row>
    <row r="161" spans="1:36" x14ac:dyDescent="0.25">
      <c r="A161" s="184" t="str">
        <f t="shared" si="4"/>
        <v>Willington</v>
      </c>
      <c r="B161" t="s">
        <v>792</v>
      </c>
      <c r="C161" t="s">
        <v>389</v>
      </c>
      <c r="D161" t="s">
        <v>744</v>
      </c>
      <c r="E161" t="s">
        <v>391</v>
      </c>
      <c r="F161" t="s">
        <v>414</v>
      </c>
      <c r="G161" t="s">
        <v>755</v>
      </c>
      <c r="H161" t="s">
        <v>756</v>
      </c>
      <c r="I161" t="s">
        <v>757</v>
      </c>
      <c r="J161" t="s">
        <v>546</v>
      </c>
      <c r="K161">
        <v>1</v>
      </c>
      <c r="L161" s="185">
        <v>129200</v>
      </c>
      <c r="M161">
        <v>45250</v>
      </c>
      <c r="N161">
        <v>51700</v>
      </c>
      <c r="O161">
        <v>58150</v>
      </c>
      <c r="P161">
        <v>64600</v>
      </c>
      <c r="Q161">
        <v>69800</v>
      </c>
      <c r="R161">
        <v>74950</v>
      </c>
      <c r="S161">
        <v>80150</v>
      </c>
      <c r="T161">
        <v>85300</v>
      </c>
      <c r="U161">
        <v>27150</v>
      </c>
      <c r="V161">
        <v>31000</v>
      </c>
      <c r="W161">
        <v>34900</v>
      </c>
      <c r="X161">
        <v>38750</v>
      </c>
      <c r="Y161">
        <v>41850</v>
      </c>
      <c r="Z161">
        <v>44950</v>
      </c>
      <c r="AA161">
        <v>50040</v>
      </c>
      <c r="AB161">
        <v>55720</v>
      </c>
      <c r="AC161">
        <v>72350</v>
      </c>
      <c r="AD161">
        <v>82700</v>
      </c>
      <c r="AE161">
        <v>93050</v>
      </c>
      <c r="AF161">
        <v>103350</v>
      </c>
      <c r="AG161">
        <v>111650</v>
      </c>
      <c r="AH161">
        <v>119900</v>
      </c>
      <c r="AI161">
        <v>128200</v>
      </c>
      <c r="AJ161">
        <v>136450</v>
      </c>
    </row>
    <row r="162" spans="1:36" x14ac:dyDescent="0.25">
      <c r="A162" s="184" t="str">
        <f t="shared" ref="A162:A170" si="5">_xlfn.TEXTBEFORE(J162," town")</f>
        <v>Wilton</v>
      </c>
      <c r="B162" t="s">
        <v>1000</v>
      </c>
      <c r="C162" t="s">
        <v>389</v>
      </c>
      <c r="D162" t="s">
        <v>744</v>
      </c>
      <c r="E162" t="s">
        <v>391</v>
      </c>
      <c r="F162" t="s">
        <v>1001</v>
      </c>
      <c r="G162" t="s">
        <v>1002</v>
      </c>
      <c r="H162" t="s">
        <v>964</v>
      </c>
      <c r="I162" t="s">
        <v>965</v>
      </c>
      <c r="J162" t="s">
        <v>413</v>
      </c>
      <c r="K162">
        <v>1</v>
      </c>
      <c r="L162" s="185">
        <v>156800</v>
      </c>
      <c r="M162">
        <v>57050</v>
      </c>
      <c r="N162">
        <v>65200</v>
      </c>
      <c r="O162">
        <v>73350</v>
      </c>
      <c r="P162">
        <v>81500</v>
      </c>
      <c r="Q162">
        <v>88050</v>
      </c>
      <c r="R162">
        <v>94550</v>
      </c>
      <c r="S162">
        <v>101100</v>
      </c>
      <c r="T162">
        <v>107600</v>
      </c>
      <c r="U162">
        <v>34250</v>
      </c>
      <c r="V162">
        <v>39150</v>
      </c>
      <c r="W162">
        <v>44050</v>
      </c>
      <c r="X162">
        <v>48900</v>
      </c>
      <c r="Y162">
        <v>52850</v>
      </c>
      <c r="Z162">
        <v>56750</v>
      </c>
      <c r="AA162">
        <v>60650</v>
      </c>
      <c r="AB162">
        <v>64550</v>
      </c>
      <c r="AC162">
        <v>82000</v>
      </c>
      <c r="AD162">
        <v>93700</v>
      </c>
      <c r="AE162">
        <v>105400</v>
      </c>
      <c r="AF162">
        <v>117100</v>
      </c>
      <c r="AG162">
        <v>126500</v>
      </c>
      <c r="AH162">
        <v>135850</v>
      </c>
      <c r="AI162">
        <v>145250</v>
      </c>
      <c r="AJ162">
        <v>154600</v>
      </c>
    </row>
    <row r="163" spans="1:36" x14ac:dyDescent="0.25">
      <c r="A163" s="184" t="str">
        <f t="shared" si="5"/>
        <v>Winchester</v>
      </c>
      <c r="B163" t="s">
        <v>915</v>
      </c>
      <c r="C163" t="s">
        <v>389</v>
      </c>
      <c r="D163" t="s">
        <v>744</v>
      </c>
      <c r="E163" t="s">
        <v>391</v>
      </c>
      <c r="F163" t="s">
        <v>892</v>
      </c>
      <c r="G163" t="s">
        <v>893</v>
      </c>
      <c r="H163" t="s">
        <v>894</v>
      </c>
      <c r="I163" t="s">
        <v>895</v>
      </c>
      <c r="J163" t="s">
        <v>468</v>
      </c>
      <c r="K163">
        <v>0</v>
      </c>
      <c r="L163" s="185">
        <v>122800</v>
      </c>
      <c r="M163">
        <v>43600</v>
      </c>
      <c r="N163">
        <v>49800</v>
      </c>
      <c r="O163">
        <v>56050</v>
      </c>
      <c r="P163">
        <v>62250</v>
      </c>
      <c r="Q163">
        <v>67250</v>
      </c>
      <c r="R163">
        <v>72250</v>
      </c>
      <c r="S163">
        <v>77200</v>
      </c>
      <c r="T163">
        <v>82200</v>
      </c>
      <c r="U163">
        <v>26150</v>
      </c>
      <c r="V163">
        <v>29900</v>
      </c>
      <c r="W163">
        <v>33650</v>
      </c>
      <c r="X163">
        <v>37350</v>
      </c>
      <c r="Y163">
        <v>40350</v>
      </c>
      <c r="Z163">
        <v>44360</v>
      </c>
      <c r="AA163">
        <v>50040</v>
      </c>
      <c r="AB163">
        <v>55720</v>
      </c>
      <c r="AC163">
        <v>69750</v>
      </c>
      <c r="AD163">
        <v>79700</v>
      </c>
      <c r="AE163">
        <v>89650</v>
      </c>
      <c r="AF163">
        <v>99600</v>
      </c>
      <c r="AG163">
        <v>107600</v>
      </c>
      <c r="AH163">
        <v>115550</v>
      </c>
      <c r="AI163">
        <v>123550</v>
      </c>
      <c r="AJ163">
        <v>131500</v>
      </c>
    </row>
    <row r="164" spans="1:36" x14ac:dyDescent="0.25">
      <c r="A164" s="184" t="str">
        <f t="shared" si="5"/>
        <v>Windham</v>
      </c>
      <c r="B164" t="s">
        <v>960</v>
      </c>
      <c r="C164" t="s">
        <v>389</v>
      </c>
      <c r="D164" t="s">
        <v>744</v>
      </c>
      <c r="E164" t="s">
        <v>391</v>
      </c>
      <c r="F164" t="s">
        <v>512</v>
      </c>
      <c r="G164" t="s">
        <v>936</v>
      </c>
      <c r="H164" t="s">
        <v>937</v>
      </c>
      <c r="I164" t="s">
        <v>938</v>
      </c>
      <c r="J164" t="s">
        <v>560</v>
      </c>
      <c r="K164">
        <v>1</v>
      </c>
      <c r="L164" s="185">
        <v>111900</v>
      </c>
      <c r="M164">
        <v>43600</v>
      </c>
      <c r="N164">
        <v>49800</v>
      </c>
      <c r="O164">
        <v>56050</v>
      </c>
      <c r="P164">
        <v>62250</v>
      </c>
      <c r="Q164">
        <v>67250</v>
      </c>
      <c r="R164">
        <v>72250</v>
      </c>
      <c r="S164">
        <v>77200</v>
      </c>
      <c r="T164">
        <v>82200</v>
      </c>
      <c r="U164">
        <v>26150</v>
      </c>
      <c r="V164">
        <v>29900</v>
      </c>
      <c r="W164">
        <v>33650</v>
      </c>
      <c r="X164">
        <v>37350</v>
      </c>
      <c r="Y164">
        <v>40350</v>
      </c>
      <c r="Z164">
        <v>44360</v>
      </c>
      <c r="AA164">
        <v>50040</v>
      </c>
      <c r="AB164">
        <v>55720</v>
      </c>
      <c r="AC164">
        <v>69750</v>
      </c>
      <c r="AD164">
        <v>79700</v>
      </c>
      <c r="AE164">
        <v>89650</v>
      </c>
      <c r="AF164">
        <v>99600</v>
      </c>
      <c r="AG164">
        <v>107600</v>
      </c>
      <c r="AH164">
        <v>115550</v>
      </c>
      <c r="AI164">
        <v>123550</v>
      </c>
      <c r="AJ164">
        <v>131500</v>
      </c>
    </row>
    <row r="165" spans="1:36" x14ac:dyDescent="0.25">
      <c r="A165" s="184" t="str">
        <f t="shared" si="5"/>
        <v>Windsor Locks</v>
      </c>
      <c r="B165" t="s">
        <v>794</v>
      </c>
      <c r="C165" t="s">
        <v>389</v>
      </c>
      <c r="D165" t="s">
        <v>744</v>
      </c>
      <c r="E165" t="s">
        <v>391</v>
      </c>
      <c r="F165" t="s">
        <v>414</v>
      </c>
      <c r="G165" t="s">
        <v>755</v>
      </c>
      <c r="H165" t="s">
        <v>756</v>
      </c>
      <c r="I165" t="s">
        <v>757</v>
      </c>
      <c r="J165" t="s">
        <v>443</v>
      </c>
      <c r="K165">
        <v>1</v>
      </c>
      <c r="L165" s="185">
        <v>129200</v>
      </c>
      <c r="M165">
        <v>45250</v>
      </c>
      <c r="N165">
        <v>51700</v>
      </c>
      <c r="O165">
        <v>58150</v>
      </c>
      <c r="P165">
        <v>64600</v>
      </c>
      <c r="Q165">
        <v>69800</v>
      </c>
      <c r="R165">
        <v>74950</v>
      </c>
      <c r="S165">
        <v>80150</v>
      </c>
      <c r="T165">
        <v>85300</v>
      </c>
      <c r="U165">
        <v>27150</v>
      </c>
      <c r="V165">
        <v>31000</v>
      </c>
      <c r="W165">
        <v>34900</v>
      </c>
      <c r="X165">
        <v>38750</v>
      </c>
      <c r="Y165">
        <v>41850</v>
      </c>
      <c r="Z165">
        <v>44950</v>
      </c>
      <c r="AA165">
        <v>50040</v>
      </c>
      <c r="AB165">
        <v>55720</v>
      </c>
      <c r="AC165">
        <v>72350</v>
      </c>
      <c r="AD165">
        <v>82700</v>
      </c>
      <c r="AE165">
        <v>93050</v>
      </c>
      <c r="AF165">
        <v>103350</v>
      </c>
      <c r="AG165">
        <v>111650</v>
      </c>
      <c r="AH165">
        <v>119900</v>
      </c>
      <c r="AI165">
        <v>128200</v>
      </c>
      <c r="AJ165">
        <v>136450</v>
      </c>
    </row>
    <row r="166" spans="1:36" x14ac:dyDescent="0.25">
      <c r="A166" s="184" t="str">
        <f t="shared" si="5"/>
        <v>Windsor</v>
      </c>
      <c r="B166" t="s">
        <v>793</v>
      </c>
      <c r="C166" t="s">
        <v>389</v>
      </c>
      <c r="D166" t="s">
        <v>744</v>
      </c>
      <c r="E166" t="s">
        <v>391</v>
      </c>
      <c r="F166" t="s">
        <v>414</v>
      </c>
      <c r="G166" t="s">
        <v>755</v>
      </c>
      <c r="H166" t="s">
        <v>756</v>
      </c>
      <c r="I166" t="s">
        <v>757</v>
      </c>
      <c r="J166" t="s">
        <v>442</v>
      </c>
      <c r="K166">
        <v>1</v>
      </c>
      <c r="L166" s="185">
        <v>129200</v>
      </c>
      <c r="M166">
        <v>45250</v>
      </c>
      <c r="N166">
        <v>51700</v>
      </c>
      <c r="O166">
        <v>58150</v>
      </c>
      <c r="P166">
        <v>64600</v>
      </c>
      <c r="Q166">
        <v>69800</v>
      </c>
      <c r="R166">
        <v>74950</v>
      </c>
      <c r="S166">
        <v>80150</v>
      </c>
      <c r="T166">
        <v>85300</v>
      </c>
      <c r="U166">
        <v>27150</v>
      </c>
      <c r="V166">
        <v>31000</v>
      </c>
      <c r="W166">
        <v>34900</v>
      </c>
      <c r="X166">
        <v>38750</v>
      </c>
      <c r="Y166">
        <v>41850</v>
      </c>
      <c r="Z166">
        <v>44950</v>
      </c>
      <c r="AA166">
        <v>50040</v>
      </c>
      <c r="AB166">
        <v>55720</v>
      </c>
      <c r="AC166">
        <v>72350</v>
      </c>
      <c r="AD166">
        <v>82700</v>
      </c>
      <c r="AE166">
        <v>93050</v>
      </c>
      <c r="AF166">
        <v>103350</v>
      </c>
      <c r="AG166">
        <v>111650</v>
      </c>
      <c r="AH166">
        <v>119900</v>
      </c>
      <c r="AI166">
        <v>128200</v>
      </c>
      <c r="AJ166">
        <v>136450</v>
      </c>
    </row>
    <row r="167" spans="1:36" x14ac:dyDescent="0.25">
      <c r="A167" s="184" t="str">
        <f t="shared" si="5"/>
        <v>Wolcott</v>
      </c>
      <c r="B167" t="s">
        <v>867</v>
      </c>
      <c r="C167" t="s">
        <v>389</v>
      </c>
      <c r="D167" t="s">
        <v>744</v>
      </c>
      <c r="E167" t="s">
        <v>391</v>
      </c>
      <c r="F167" t="s">
        <v>847</v>
      </c>
      <c r="G167" t="s">
        <v>848</v>
      </c>
      <c r="H167" t="s">
        <v>849</v>
      </c>
      <c r="I167" t="s">
        <v>850</v>
      </c>
      <c r="J167" t="s">
        <v>510</v>
      </c>
      <c r="K167">
        <v>1</v>
      </c>
      <c r="L167" s="185">
        <v>114000</v>
      </c>
      <c r="M167">
        <v>43600</v>
      </c>
      <c r="N167">
        <v>49800</v>
      </c>
      <c r="O167">
        <v>56050</v>
      </c>
      <c r="P167">
        <v>62250</v>
      </c>
      <c r="Q167">
        <v>67250</v>
      </c>
      <c r="R167">
        <v>72250</v>
      </c>
      <c r="S167">
        <v>77200</v>
      </c>
      <c r="T167">
        <v>82200</v>
      </c>
      <c r="U167">
        <v>26150</v>
      </c>
      <c r="V167">
        <v>29900</v>
      </c>
      <c r="W167">
        <v>33650</v>
      </c>
      <c r="X167">
        <v>37350</v>
      </c>
      <c r="Y167">
        <v>40350</v>
      </c>
      <c r="Z167">
        <v>44360</v>
      </c>
      <c r="AA167">
        <v>50040</v>
      </c>
      <c r="AB167">
        <v>55720</v>
      </c>
      <c r="AC167">
        <v>69750</v>
      </c>
      <c r="AD167">
        <v>79700</v>
      </c>
      <c r="AE167">
        <v>89650</v>
      </c>
      <c r="AF167">
        <v>99600</v>
      </c>
      <c r="AG167">
        <v>107600</v>
      </c>
      <c r="AH167">
        <v>115550</v>
      </c>
      <c r="AI167">
        <v>123550</v>
      </c>
      <c r="AJ167">
        <v>131500</v>
      </c>
    </row>
    <row r="168" spans="1:36" x14ac:dyDescent="0.25">
      <c r="A168" s="184" t="str">
        <f t="shared" si="5"/>
        <v>Woodbridge</v>
      </c>
      <c r="B168" t="s">
        <v>934</v>
      </c>
      <c r="C168" t="s">
        <v>389</v>
      </c>
      <c r="D168" t="s">
        <v>744</v>
      </c>
      <c r="E168" t="s">
        <v>391</v>
      </c>
      <c r="F168" t="s">
        <v>917</v>
      </c>
      <c r="G168" t="s">
        <v>918</v>
      </c>
      <c r="H168" t="s">
        <v>919</v>
      </c>
      <c r="I168" t="s">
        <v>920</v>
      </c>
      <c r="J168" t="s">
        <v>511</v>
      </c>
      <c r="K168">
        <v>1</v>
      </c>
      <c r="L168" s="185">
        <v>123200</v>
      </c>
      <c r="M168">
        <v>43600</v>
      </c>
      <c r="N168">
        <v>49800</v>
      </c>
      <c r="O168">
        <v>56050</v>
      </c>
      <c r="P168">
        <v>62250</v>
      </c>
      <c r="Q168">
        <v>67250</v>
      </c>
      <c r="R168">
        <v>72250</v>
      </c>
      <c r="S168">
        <v>77200</v>
      </c>
      <c r="T168">
        <v>82200</v>
      </c>
      <c r="U168">
        <v>26150</v>
      </c>
      <c r="V168">
        <v>29900</v>
      </c>
      <c r="W168">
        <v>33650</v>
      </c>
      <c r="X168">
        <v>37350</v>
      </c>
      <c r="Y168">
        <v>40350</v>
      </c>
      <c r="Z168">
        <v>44360</v>
      </c>
      <c r="AA168">
        <v>50040</v>
      </c>
      <c r="AB168">
        <v>55720</v>
      </c>
      <c r="AC168">
        <v>69750</v>
      </c>
      <c r="AD168">
        <v>79700</v>
      </c>
      <c r="AE168">
        <v>89650</v>
      </c>
      <c r="AF168">
        <v>99600</v>
      </c>
      <c r="AG168">
        <v>107600</v>
      </c>
      <c r="AH168">
        <v>115550</v>
      </c>
      <c r="AI168">
        <v>123550</v>
      </c>
      <c r="AJ168">
        <v>131500</v>
      </c>
    </row>
    <row r="169" spans="1:36" x14ac:dyDescent="0.25">
      <c r="A169" s="184" t="str">
        <f t="shared" si="5"/>
        <v>Woodbury</v>
      </c>
      <c r="B169" t="s">
        <v>868</v>
      </c>
      <c r="C169" t="s">
        <v>389</v>
      </c>
      <c r="D169" t="s">
        <v>744</v>
      </c>
      <c r="E169" t="s">
        <v>391</v>
      </c>
      <c r="F169" t="s">
        <v>847</v>
      </c>
      <c r="G169" t="s">
        <v>848</v>
      </c>
      <c r="H169" t="s">
        <v>849</v>
      </c>
      <c r="I169" t="s">
        <v>850</v>
      </c>
      <c r="J169" t="s">
        <v>469</v>
      </c>
      <c r="K169">
        <v>1</v>
      </c>
      <c r="L169" s="185">
        <v>114000</v>
      </c>
      <c r="M169">
        <v>43600</v>
      </c>
      <c r="N169">
        <v>49800</v>
      </c>
      <c r="O169">
        <v>56050</v>
      </c>
      <c r="P169">
        <v>62250</v>
      </c>
      <c r="Q169">
        <v>67250</v>
      </c>
      <c r="R169">
        <v>72250</v>
      </c>
      <c r="S169">
        <v>77200</v>
      </c>
      <c r="T169">
        <v>82200</v>
      </c>
      <c r="U169">
        <v>26150</v>
      </c>
      <c r="V169">
        <v>29900</v>
      </c>
      <c r="W169">
        <v>33650</v>
      </c>
      <c r="X169">
        <v>37350</v>
      </c>
      <c r="Y169">
        <v>40350</v>
      </c>
      <c r="Z169">
        <v>44360</v>
      </c>
      <c r="AA169">
        <v>50040</v>
      </c>
      <c r="AB169">
        <v>55720</v>
      </c>
      <c r="AC169">
        <v>69750</v>
      </c>
      <c r="AD169">
        <v>79700</v>
      </c>
      <c r="AE169">
        <v>89650</v>
      </c>
      <c r="AF169">
        <v>99600</v>
      </c>
      <c r="AG169">
        <v>107600</v>
      </c>
      <c r="AH169">
        <v>115550</v>
      </c>
      <c r="AI169">
        <v>123550</v>
      </c>
      <c r="AJ169">
        <v>131500</v>
      </c>
    </row>
    <row r="170" spans="1:36" x14ac:dyDescent="0.25">
      <c r="A170" s="184" t="str">
        <f t="shared" si="5"/>
        <v>Woodstock</v>
      </c>
      <c r="B170" t="s">
        <v>890</v>
      </c>
      <c r="C170" t="s">
        <v>389</v>
      </c>
      <c r="D170" t="s">
        <v>744</v>
      </c>
      <c r="E170" t="s">
        <v>391</v>
      </c>
      <c r="F170" t="s">
        <v>870</v>
      </c>
      <c r="G170" t="s">
        <v>871</v>
      </c>
      <c r="H170" t="s">
        <v>872</v>
      </c>
      <c r="I170" t="s">
        <v>873</v>
      </c>
      <c r="J170" t="s">
        <v>561</v>
      </c>
      <c r="K170">
        <v>0</v>
      </c>
      <c r="L170" s="185">
        <v>126500</v>
      </c>
      <c r="M170">
        <v>43750</v>
      </c>
      <c r="N170">
        <v>50000</v>
      </c>
      <c r="O170">
        <v>56250</v>
      </c>
      <c r="P170">
        <v>62500</v>
      </c>
      <c r="Q170">
        <v>67500</v>
      </c>
      <c r="R170">
        <v>72500</v>
      </c>
      <c r="S170">
        <v>77500</v>
      </c>
      <c r="T170">
        <v>82500</v>
      </c>
      <c r="U170">
        <v>26250</v>
      </c>
      <c r="V170">
        <v>30000</v>
      </c>
      <c r="W170">
        <v>33750</v>
      </c>
      <c r="X170">
        <v>37500</v>
      </c>
      <c r="Y170">
        <v>40500</v>
      </c>
      <c r="Z170">
        <v>44360</v>
      </c>
      <c r="AA170">
        <v>50040</v>
      </c>
      <c r="AB170">
        <v>55720</v>
      </c>
      <c r="AC170">
        <v>70000</v>
      </c>
      <c r="AD170">
        <v>80000</v>
      </c>
      <c r="AE170">
        <v>90000</v>
      </c>
      <c r="AF170">
        <v>100000</v>
      </c>
      <c r="AG170">
        <v>108000</v>
      </c>
      <c r="AH170">
        <v>116000</v>
      </c>
      <c r="AI170">
        <v>124000</v>
      </c>
      <c r="AJ170">
        <v>132000</v>
      </c>
    </row>
  </sheetData>
  <sheetProtection algorithmName="SHA-512" hashValue="S40oy3YvJNDE+bJoSuG79SmOzDvtZF0E8nW9VDvs1KPr4gR8FHudYcVdEL0jSLXLJwhTcIlXyA1omUETb1dmow==" saltValue="0aeinWphgJmmb606uCyVkA==" spinCount="100000" sheet="1" objects="1" scenarios="1"/>
  <sortState xmlns:xlrd2="http://schemas.microsoft.com/office/spreadsheetml/2017/richdata2" ref="A2:AJ170">
    <sortCondition ref="J1:J170"/>
  </sortState>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0"/>
  <sheetViews>
    <sheetView workbookViewId="0">
      <selection activeCell="S3" sqref="S3"/>
    </sheetView>
  </sheetViews>
  <sheetFormatPr defaultRowHeight="15" x14ac:dyDescent="0.25"/>
  <cols>
    <col min="1" max="1" width="5.42578125" bestFit="1" customWidth="1"/>
    <col min="2" max="2" width="14.7109375" bestFit="1" customWidth="1"/>
    <col min="3" max="3" width="19.28515625" bestFit="1" customWidth="1"/>
    <col min="4" max="4" width="44.28515625" bestFit="1" customWidth="1"/>
    <col min="5" max="5" width="21.7109375" bestFit="1" customWidth="1"/>
    <col min="6" max="6" width="15.42578125" bestFit="1" customWidth="1"/>
    <col min="7" max="7" width="42.85546875" bestFit="1" customWidth="1"/>
    <col min="8" max="8" width="11" bestFit="1" customWidth="1"/>
    <col min="9" max="9" width="7" bestFit="1" customWidth="1"/>
    <col min="10" max="13" width="6.140625" bestFit="1" customWidth="1"/>
    <col min="14" max="14" width="8.42578125" bestFit="1" customWidth="1"/>
    <col min="15" max="15" width="11.28515625" bestFit="1" customWidth="1"/>
    <col min="16" max="16" width="6.42578125" bestFit="1" customWidth="1"/>
    <col min="17" max="17" width="7" bestFit="1" customWidth="1"/>
    <col min="18" max="18" width="7.28515625" bestFit="1" customWidth="1"/>
  </cols>
  <sheetData>
    <row r="1" spans="1:18" x14ac:dyDescent="0.25">
      <c r="A1" t="s">
        <v>567</v>
      </c>
      <c r="B1" t="s">
        <v>751</v>
      </c>
      <c r="C1" t="s">
        <v>570</v>
      </c>
      <c r="D1" t="s">
        <v>386</v>
      </c>
      <c r="E1" t="s">
        <v>388</v>
      </c>
      <c r="F1" t="s">
        <v>752</v>
      </c>
      <c r="G1" t="s">
        <v>749</v>
      </c>
      <c r="H1" t="s">
        <v>1003</v>
      </c>
      <c r="I1" t="s">
        <v>562</v>
      </c>
      <c r="J1" t="s">
        <v>563</v>
      </c>
      <c r="K1" t="s">
        <v>564</v>
      </c>
      <c r="L1" t="s">
        <v>565</v>
      </c>
      <c r="M1" t="s">
        <v>566</v>
      </c>
      <c r="N1" t="s">
        <v>571</v>
      </c>
      <c r="O1" t="s">
        <v>572</v>
      </c>
      <c r="P1" t="s">
        <v>388</v>
      </c>
      <c r="Q1" s="186" t="s">
        <v>568</v>
      </c>
      <c r="R1" s="186" t="s">
        <v>569</v>
      </c>
    </row>
    <row r="2" spans="1:18" x14ac:dyDescent="0.25">
      <c r="A2" t="s">
        <v>389</v>
      </c>
      <c r="B2" t="s">
        <v>744</v>
      </c>
      <c r="C2" t="s">
        <v>414</v>
      </c>
      <c r="D2" t="s">
        <v>757</v>
      </c>
      <c r="E2" t="s">
        <v>534</v>
      </c>
      <c r="F2">
        <v>1</v>
      </c>
      <c r="G2" t="s">
        <v>755</v>
      </c>
      <c r="H2" t="s">
        <v>754</v>
      </c>
      <c r="I2">
        <v>3148</v>
      </c>
      <c r="J2" s="185">
        <v>1286</v>
      </c>
      <c r="K2" s="185">
        <v>1477</v>
      </c>
      <c r="L2" s="185">
        <v>1865</v>
      </c>
      <c r="M2" s="185">
        <v>2236</v>
      </c>
      <c r="N2" s="185">
        <v>2537</v>
      </c>
      <c r="O2" t="s">
        <v>389</v>
      </c>
      <c r="P2">
        <v>1</v>
      </c>
      <c r="Q2">
        <v>13</v>
      </c>
      <c r="R2" t="s">
        <v>714</v>
      </c>
    </row>
    <row r="3" spans="1:18" x14ac:dyDescent="0.25">
      <c r="A3" t="s">
        <v>389</v>
      </c>
      <c r="B3" t="s">
        <v>744</v>
      </c>
      <c r="C3" t="s">
        <v>1004</v>
      </c>
      <c r="D3" t="s">
        <v>850</v>
      </c>
      <c r="E3" t="s">
        <v>485</v>
      </c>
      <c r="F3">
        <v>1</v>
      </c>
      <c r="G3" t="s">
        <v>1005</v>
      </c>
      <c r="H3" t="s">
        <v>846</v>
      </c>
      <c r="I3">
        <v>18951</v>
      </c>
      <c r="J3" s="185">
        <v>1246</v>
      </c>
      <c r="K3" s="185">
        <v>1445</v>
      </c>
      <c r="L3" s="185">
        <v>1788</v>
      </c>
      <c r="M3" s="185">
        <v>2210</v>
      </c>
      <c r="N3" s="185">
        <v>2864</v>
      </c>
      <c r="O3" t="s">
        <v>389</v>
      </c>
      <c r="P3">
        <v>1</v>
      </c>
      <c r="Q3">
        <v>9</v>
      </c>
      <c r="R3" t="s">
        <v>674</v>
      </c>
    </row>
    <row r="4" spans="1:18" x14ac:dyDescent="0.25">
      <c r="A4" t="s">
        <v>389</v>
      </c>
      <c r="B4" t="s">
        <v>744</v>
      </c>
      <c r="C4" t="s">
        <v>870</v>
      </c>
      <c r="D4" t="s">
        <v>873</v>
      </c>
      <c r="E4" t="s">
        <v>547</v>
      </c>
      <c r="F4">
        <v>0</v>
      </c>
      <c r="G4" t="s">
        <v>871</v>
      </c>
      <c r="H4" t="s">
        <v>869</v>
      </c>
      <c r="I4">
        <v>4220</v>
      </c>
      <c r="J4" s="185">
        <v>1104</v>
      </c>
      <c r="K4" s="185">
        <v>1304</v>
      </c>
      <c r="L4" s="185">
        <v>1601</v>
      </c>
      <c r="M4" s="185">
        <v>2062</v>
      </c>
      <c r="N4" s="185">
        <v>2326</v>
      </c>
      <c r="O4" t="s">
        <v>389</v>
      </c>
      <c r="P4">
        <v>1</v>
      </c>
      <c r="Q4">
        <v>9</v>
      </c>
      <c r="R4" t="s">
        <v>677</v>
      </c>
    </row>
    <row r="5" spans="1:18" x14ac:dyDescent="0.25">
      <c r="A5" t="s">
        <v>389</v>
      </c>
      <c r="B5" t="s">
        <v>744</v>
      </c>
      <c r="C5" t="s">
        <v>414</v>
      </c>
      <c r="D5" t="s">
        <v>757</v>
      </c>
      <c r="E5" t="s">
        <v>415</v>
      </c>
      <c r="F5">
        <v>1</v>
      </c>
      <c r="G5" t="s">
        <v>755</v>
      </c>
      <c r="H5" t="s">
        <v>758</v>
      </c>
      <c r="I5">
        <v>18856</v>
      </c>
      <c r="J5" s="185">
        <v>1286</v>
      </c>
      <c r="K5" s="185">
        <v>1477</v>
      </c>
      <c r="L5" s="185">
        <v>1865</v>
      </c>
      <c r="M5" s="185">
        <v>2236</v>
      </c>
      <c r="N5" s="185">
        <v>2537</v>
      </c>
      <c r="O5" t="s">
        <v>389</v>
      </c>
      <c r="P5">
        <v>1</v>
      </c>
      <c r="Q5">
        <v>9</v>
      </c>
      <c r="R5" t="s">
        <v>666</v>
      </c>
    </row>
    <row r="6" spans="1:18" x14ac:dyDescent="0.25">
      <c r="A6" t="s">
        <v>389</v>
      </c>
      <c r="B6" t="s">
        <v>744</v>
      </c>
      <c r="C6" t="s">
        <v>892</v>
      </c>
      <c r="D6" t="s">
        <v>895</v>
      </c>
      <c r="E6" t="s">
        <v>444</v>
      </c>
      <c r="F6">
        <v>0</v>
      </c>
      <c r="G6" t="s">
        <v>893</v>
      </c>
      <c r="H6" t="s">
        <v>891</v>
      </c>
      <c r="I6">
        <v>3652</v>
      </c>
      <c r="J6" s="185">
        <v>1114</v>
      </c>
      <c r="K6" s="185">
        <v>1316</v>
      </c>
      <c r="L6" s="185">
        <v>1616</v>
      </c>
      <c r="M6" s="185">
        <v>2082</v>
      </c>
      <c r="N6" s="185">
        <v>2348</v>
      </c>
      <c r="O6" t="s">
        <v>389</v>
      </c>
      <c r="P6">
        <v>1</v>
      </c>
      <c r="Q6">
        <v>1</v>
      </c>
      <c r="R6" t="s">
        <v>584</v>
      </c>
    </row>
    <row r="7" spans="1:18" x14ac:dyDescent="0.25">
      <c r="A7" t="s">
        <v>389</v>
      </c>
      <c r="B7" t="s">
        <v>744</v>
      </c>
      <c r="C7" t="s">
        <v>1006</v>
      </c>
      <c r="D7" t="s">
        <v>850</v>
      </c>
      <c r="E7" t="s">
        <v>486</v>
      </c>
      <c r="F7">
        <v>1</v>
      </c>
      <c r="G7" t="s">
        <v>1007</v>
      </c>
      <c r="H7" t="s">
        <v>851</v>
      </c>
      <c r="I7">
        <v>6089</v>
      </c>
      <c r="J7" s="185">
        <v>1246</v>
      </c>
      <c r="K7" s="185">
        <v>1445</v>
      </c>
      <c r="L7" s="185">
        <v>1788</v>
      </c>
      <c r="M7" s="185">
        <v>2210</v>
      </c>
      <c r="N7" s="185">
        <v>2864</v>
      </c>
      <c r="O7" t="s">
        <v>389</v>
      </c>
      <c r="P7">
        <v>1</v>
      </c>
      <c r="Q7">
        <v>15</v>
      </c>
      <c r="R7" t="s">
        <v>732</v>
      </c>
    </row>
    <row r="8" spans="1:18" x14ac:dyDescent="0.25">
      <c r="A8" t="s">
        <v>389</v>
      </c>
      <c r="B8" t="s">
        <v>744</v>
      </c>
      <c r="C8" t="s">
        <v>414</v>
      </c>
      <c r="D8" t="s">
        <v>757</v>
      </c>
      <c r="E8" t="s">
        <v>416</v>
      </c>
      <c r="F8">
        <v>1</v>
      </c>
      <c r="G8" t="s">
        <v>755</v>
      </c>
      <c r="H8" t="s">
        <v>759</v>
      </c>
      <c r="I8">
        <v>20210</v>
      </c>
      <c r="J8" s="185">
        <v>1286</v>
      </c>
      <c r="K8" s="185">
        <v>1477</v>
      </c>
      <c r="L8" s="185">
        <v>1865</v>
      </c>
      <c r="M8" s="185">
        <v>2236</v>
      </c>
      <c r="N8" s="185">
        <v>2537</v>
      </c>
      <c r="O8" t="s">
        <v>389</v>
      </c>
      <c r="P8">
        <v>1</v>
      </c>
      <c r="Q8">
        <v>15</v>
      </c>
      <c r="R8" t="s">
        <v>727</v>
      </c>
    </row>
    <row r="9" spans="1:18" x14ac:dyDescent="0.25">
      <c r="A9" t="s">
        <v>389</v>
      </c>
      <c r="B9" t="s">
        <v>744</v>
      </c>
      <c r="C9" t="s">
        <v>917</v>
      </c>
      <c r="D9" t="s">
        <v>920</v>
      </c>
      <c r="E9" t="s">
        <v>487</v>
      </c>
      <c r="F9">
        <v>1</v>
      </c>
      <c r="G9" t="s">
        <v>918</v>
      </c>
      <c r="H9" t="s">
        <v>916</v>
      </c>
      <c r="I9">
        <v>5280</v>
      </c>
      <c r="J9" s="185">
        <v>1372</v>
      </c>
      <c r="K9" s="185">
        <v>1591</v>
      </c>
      <c r="L9" s="185">
        <v>1969</v>
      </c>
      <c r="M9" s="185">
        <v>2433</v>
      </c>
      <c r="N9" s="185">
        <v>2872</v>
      </c>
      <c r="O9" t="s">
        <v>389</v>
      </c>
      <c r="P9">
        <v>1</v>
      </c>
      <c r="Q9">
        <v>1</v>
      </c>
      <c r="R9" t="s">
        <v>587</v>
      </c>
    </row>
    <row r="10" spans="1:18" x14ac:dyDescent="0.25">
      <c r="A10" t="s">
        <v>389</v>
      </c>
      <c r="B10" t="s">
        <v>744</v>
      </c>
      <c r="C10" t="s">
        <v>962</v>
      </c>
      <c r="D10" t="s">
        <v>965</v>
      </c>
      <c r="E10" t="s">
        <v>390</v>
      </c>
      <c r="F10">
        <v>1</v>
      </c>
      <c r="G10" t="s">
        <v>963</v>
      </c>
      <c r="H10" t="s">
        <v>961</v>
      </c>
      <c r="I10">
        <v>20498</v>
      </c>
      <c r="J10" s="185">
        <v>1731</v>
      </c>
      <c r="K10" s="185">
        <v>2100</v>
      </c>
      <c r="L10" s="185">
        <v>2511</v>
      </c>
      <c r="M10" s="185">
        <v>3036</v>
      </c>
      <c r="N10" s="185">
        <v>3598</v>
      </c>
      <c r="O10" t="s">
        <v>389</v>
      </c>
      <c r="P10">
        <v>1</v>
      </c>
      <c r="Q10">
        <v>11</v>
      </c>
      <c r="R10" t="s">
        <v>713</v>
      </c>
    </row>
    <row r="11" spans="1:18" x14ac:dyDescent="0.25">
      <c r="A11" t="s">
        <v>389</v>
      </c>
      <c r="B11" t="s">
        <v>744</v>
      </c>
      <c r="C11" t="s">
        <v>847</v>
      </c>
      <c r="D11" t="s">
        <v>850</v>
      </c>
      <c r="E11" t="s">
        <v>445</v>
      </c>
      <c r="F11">
        <v>1</v>
      </c>
      <c r="G11" t="s">
        <v>848</v>
      </c>
      <c r="H11" t="s">
        <v>852</v>
      </c>
      <c r="I11">
        <v>3398</v>
      </c>
      <c r="J11" s="185">
        <v>1246</v>
      </c>
      <c r="K11" s="185">
        <v>1445</v>
      </c>
      <c r="L11" s="185">
        <v>1788</v>
      </c>
      <c r="M11" s="185">
        <v>2210</v>
      </c>
      <c r="N11" s="185">
        <v>2608</v>
      </c>
      <c r="O11" t="s">
        <v>389</v>
      </c>
      <c r="P11">
        <v>1</v>
      </c>
      <c r="Q11">
        <v>3</v>
      </c>
      <c r="R11" t="s">
        <v>609</v>
      </c>
    </row>
    <row r="12" spans="1:18" x14ac:dyDescent="0.25">
      <c r="A12" t="s">
        <v>389</v>
      </c>
      <c r="B12" t="s">
        <v>744</v>
      </c>
      <c r="C12" t="s">
        <v>414</v>
      </c>
      <c r="D12" t="s">
        <v>757</v>
      </c>
      <c r="E12" t="s">
        <v>417</v>
      </c>
      <c r="F12">
        <v>1</v>
      </c>
      <c r="G12" t="s">
        <v>755</v>
      </c>
      <c r="H12" t="s">
        <v>760</v>
      </c>
      <c r="I12">
        <v>21547</v>
      </c>
      <c r="J12" s="185">
        <v>1286</v>
      </c>
      <c r="K12" s="185">
        <v>1477</v>
      </c>
      <c r="L12" s="185">
        <v>1865</v>
      </c>
      <c r="M12" s="185">
        <v>2236</v>
      </c>
      <c r="N12" s="185">
        <v>2537</v>
      </c>
      <c r="O12" t="s">
        <v>389</v>
      </c>
      <c r="P12">
        <v>1</v>
      </c>
      <c r="Q12">
        <v>3</v>
      </c>
      <c r="R12" t="s">
        <v>596</v>
      </c>
    </row>
    <row r="13" spans="1:18" x14ac:dyDescent="0.25">
      <c r="A13" t="s">
        <v>389</v>
      </c>
      <c r="B13" t="s">
        <v>744</v>
      </c>
      <c r="C13" t="s">
        <v>414</v>
      </c>
      <c r="D13" t="s">
        <v>757</v>
      </c>
      <c r="E13" t="s">
        <v>535</v>
      </c>
      <c r="F13">
        <v>1</v>
      </c>
      <c r="G13" t="s">
        <v>755</v>
      </c>
      <c r="H13" t="s">
        <v>761</v>
      </c>
      <c r="I13">
        <v>4848</v>
      </c>
      <c r="J13" s="185">
        <v>1286</v>
      </c>
      <c r="K13" s="185">
        <v>1477</v>
      </c>
      <c r="L13" s="185">
        <v>1865</v>
      </c>
      <c r="M13" s="185">
        <v>2236</v>
      </c>
      <c r="N13" s="185">
        <v>2537</v>
      </c>
      <c r="O13" t="s">
        <v>389</v>
      </c>
      <c r="P13">
        <v>0</v>
      </c>
      <c r="Q13">
        <v>5</v>
      </c>
      <c r="R13" t="s">
        <v>625</v>
      </c>
    </row>
    <row r="14" spans="1:18" x14ac:dyDescent="0.25">
      <c r="A14" t="s">
        <v>389</v>
      </c>
      <c r="B14" t="s">
        <v>744</v>
      </c>
      <c r="C14" t="s">
        <v>512</v>
      </c>
      <c r="D14" t="s">
        <v>938</v>
      </c>
      <c r="E14" t="s">
        <v>513</v>
      </c>
      <c r="F14">
        <v>1</v>
      </c>
      <c r="G14" t="s">
        <v>936</v>
      </c>
      <c r="H14" t="s">
        <v>935</v>
      </c>
      <c r="I14">
        <v>2373</v>
      </c>
      <c r="J14" s="185">
        <v>1287</v>
      </c>
      <c r="K14" s="185">
        <v>1496</v>
      </c>
      <c r="L14" s="185">
        <v>1866</v>
      </c>
      <c r="M14" s="185">
        <v>2406</v>
      </c>
      <c r="N14" s="185">
        <v>2988</v>
      </c>
      <c r="O14" t="s">
        <v>389</v>
      </c>
      <c r="P14">
        <v>1</v>
      </c>
      <c r="Q14">
        <v>11</v>
      </c>
      <c r="R14" t="s">
        <v>710</v>
      </c>
    </row>
    <row r="15" spans="1:18" x14ac:dyDescent="0.25">
      <c r="A15" t="s">
        <v>389</v>
      </c>
      <c r="B15" t="s">
        <v>744</v>
      </c>
      <c r="C15" t="s">
        <v>917</v>
      </c>
      <c r="D15" t="s">
        <v>920</v>
      </c>
      <c r="E15" t="s">
        <v>488</v>
      </c>
      <c r="F15">
        <v>1</v>
      </c>
      <c r="G15" t="s">
        <v>918</v>
      </c>
      <c r="H15" t="s">
        <v>921</v>
      </c>
      <c r="I15">
        <v>28090</v>
      </c>
      <c r="J15" s="185">
        <v>1372</v>
      </c>
      <c r="K15" s="185">
        <v>1591</v>
      </c>
      <c r="L15" s="185">
        <v>1969</v>
      </c>
      <c r="M15" s="185">
        <v>2433</v>
      </c>
      <c r="N15" s="185">
        <v>2872</v>
      </c>
      <c r="O15" t="s">
        <v>389</v>
      </c>
      <c r="P15">
        <v>1</v>
      </c>
      <c r="Q15">
        <v>3</v>
      </c>
      <c r="R15" t="s">
        <v>616</v>
      </c>
    </row>
    <row r="16" spans="1:18" x14ac:dyDescent="0.25">
      <c r="A16" t="s">
        <v>389</v>
      </c>
      <c r="B16" t="s">
        <v>744</v>
      </c>
      <c r="C16" t="s">
        <v>962</v>
      </c>
      <c r="D16" t="s">
        <v>799</v>
      </c>
      <c r="E16" t="s">
        <v>392</v>
      </c>
      <c r="F16">
        <v>1</v>
      </c>
      <c r="G16" t="s">
        <v>963</v>
      </c>
      <c r="H16" t="s">
        <v>795</v>
      </c>
      <c r="I16">
        <v>148012</v>
      </c>
      <c r="J16" s="185">
        <v>1731</v>
      </c>
      <c r="K16" s="185">
        <v>2100</v>
      </c>
      <c r="L16" s="185">
        <v>2511</v>
      </c>
      <c r="M16" s="185">
        <v>3036</v>
      </c>
      <c r="N16" s="185">
        <v>3598</v>
      </c>
      <c r="O16" t="s">
        <v>389</v>
      </c>
      <c r="P16">
        <v>1</v>
      </c>
      <c r="Q16">
        <v>3</v>
      </c>
      <c r="R16" t="s">
        <v>602</v>
      </c>
    </row>
    <row r="17" spans="1:18" x14ac:dyDescent="0.25">
      <c r="A17" t="s">
        <v>389</v>
      </c>
      <c r="B17" t="s">
        <v>744</v>
      </c>
      <c r="C17" t="s">
        <v>962</v>
      </c>
      <c r="D17" t="s">
        <v>965</v>
      </c>
      <c r="E17" t="s">
        <v>446</v>
      </c>
      <c r="F17">
        <v>1</v>
      </c>
      <c r="G17" t="s">
        <v>963</v>
      </c>
      <c r="H17" t="s">
        <v>966</v>
      </c>
      <c r="I17">
        <v>1670</v>
      </c>
      <c r="J17" s="185">
        <v>1731</v>
      </c>
      <c r="K17" s="185">
        <v>2100</v>
      </c>
      <c r="L17" s="185">
        <v>2511</v>
      </c>
      <c r="M17" s="185">
        <v>3036</v>
      </c>
      <c r="N17" s="185">
        <v>3598</v>
      </c>
      <c r="O17" t="s">
        <v>389</v>
      </c>
      <c r="P17">
        <v>0</v>
      </c>
      <c r="Q17">
        <v>5</v>
      </c>
      <c r="R17" t="s">
        <v>648</v>
      </c>
    </row>
    <row r="18" spans="1:18" x14ac:dyDescent="0.25">
      <c r="A18" t="s">
        <v>389</v>
      </c>
      <c r="B18" t="s">
        <v>744</v>
      </c>
      <c r="C18" t="s">
        <v>847</v>
      </c>
      <c r="D18" t="s">
        <v>850</v>
      </c>
      <c r="E18" t="s">
        <v>418</v>
      </c>
      <c r="F18">
        <v>1</v>
      </c>
      <c r="G18" t="s">
        <v>848</v>
      </c>
      <c r="H18" t="s">
        <v>853</v>
      </c>
      <c r="I18">
        <v>61129</v>
      </c>
      <c r="J18" s="185">
        <v>1246</v>
      </c>
      <c r="K18" s="185">
        <v>1445</v>
      </c>
      <c r="L18" s="185">
        <v>1788</v>
      </c>
      <c r="M18" s="185">
        <v>2210</v>
      </c>
      <c r="N18" s="185">
        <v>2608</v>
      </c>
      <c r="O18" t="s">
        <v>389</v>
      </c>
      <c r="P18">
        <v>1</v>
      </c>
      <c r="Q18">
        <v>3</v>
      </c>
      <c r="R18" t="s">
        <v>610</v>
      </c>
    </row>
    <row r="19" spans="1:18" x14ac:dyDescent="0.25">
      <c r="A19" t="s">
        <v>389</v>
      </c>
      <c r="B19" t="s">
        <v>744</v>
      </c>
      <c r="C19" t="s">
        <v>962</v>
      </c>
      <c r="D19" t="s">
        <v>965</v>
      </c>
      <c r="E19" t="s">
        <v>393</v>
      </c>
      <c r="F19">
        <v>1</v>
      </c>
      <c r="G19" t="s">
        <v>963</v>
      </c>
      <c r="H19" t="s">
        <v>969</v>
      </c>
      <c r="I19">
        <v>17490</v>
      </c>
      <c r="J19" s="185">
        <v>1731</v>
      </c>
      <c r="K19" s="185">
        <v>2100</v>
      </c>
      <c r="L19" s="185">
        <v>2511</v>
      </c>
      <c r="M19" s="185">
        <v>3036</v>
      </c>
      <c r="N19" s="185">
        <v>3598</v>
      </c>
      <c r="O19" t="s">
        <v>389</v>
      </c>
      <c r="P19">
        <v>1</v>
      </c>
      <c r="Q19">
        <v>3</v>
      </c>
      <c r="R19" t="s">
        <v>621</v>
      </c>
    </row>
    <row r="20" spans="1:18" x14ac:dyDescent="0.25">
      <c r="A20" t="s">
        <v>389</v>
      </c>
      <c r="B20" t="s">
        <v>744</v>
      </c>
      <c r="C20" t="s">
        <v>870</v>
      </c>
      <c r="D20" t="s">
        <v>873</v>
      </c>
      <c r="E20" t="s">
        <v>548</v>
      </c>
      <c r="F20">
        <v>0</v>
      </c>
      <c r="G20" t="s">
        <v>871</v>
      </c>
      <c r="H20" t="s">
        <v>874</v>
      </c>
      <c r="I20">
        <v>8456</v>
      </c>
      <c r="J20" s="185">
        <v>1104</v>
      </c>
      <c r="K20" s="185">
        <v>1304</v>
      </c>
      <c r="L20" s="185">
        <v>1601</v>
      </c>
      <c r="M20" s="185">
        <v>2062</v>
      </c>
      <c r="N20" s="185">
        <v>2326</v>
      </c>
      <c r="O20" t="s">
        <v>389</v>
      </c>
      <c r="P20">
        <v>1</v>
      </c>
      <c r="Q20">
        <v>7</v>
      </c>
      <c r="R20" t="s">
        <v>661</v>
      </c>
    </row>
    <row r="21" spans="1:18" x14ac:dyDescent="0.25">
      <c r="A21" t="s">
        <v>389</v>
      </c>
      <c r="B21" t="s">
        <v>744</v>
      </c>
      <c r="C21" t="s">
        <v>892</v>
      </c>
      <c r="D21" t="s">
        <v>895</v>
      </c>
      <c r="E21" t="s">
        <v>419</v>
      </c>
      <c r="F21">
        <v>0</v>
      </c>
      <c r="G21" t="s">
        <v>893</v>
      </c>
      <c r="H21" t="s">
        <v>896</v>
      </c>
      <c r="I21">
        <v>9613</v>
      </c>
      <c r="J21" s="185">
        <v>1114</v>
      </c>
      <c r="K21" s="185">
        <v>1316</v>
      </c>
      <c r="L21" s="185">
        <v>1616</v>
      </c>
      <c r="M21" s="185">
        <v>2082</v>
      </c>
      <c r="N21" s="185">
        <v>2348</v>
      </c>
      <c r="O21" t="s">
        <v>389</v>
      </c>
      <c r="P21">
        <v>0</v>
      </c>
      <c r="Q21">
        <v>5</v>
      </c>
      <c r="R21" t="s">
        <v>638</v>
      </c>
    </row>
    <row r="22" spans="1:18" x14ac:dyDescent="0.25">
      <c r="A22" t="s">
        <v>389</v>
      </c>
      <c r="B22" t="s">
        <v>744</v>
      </c>
      <c r="C22" t="s">
        <v>892</v>
      </c>
      <c r="D22" t="s">
        <v>895</v>
      </c>
      <c r="E22" t="s">
        <v>447</v>
      </c>
      <c r="F22">
        <v>0</v>
      </c>
      <c r="G22" t="s">
        <v>893</v>
      </c>
      <c r="H22" t="s">
        <v>897</v>
      </c>
      <c r="I22">
        <v>1140</v>
      </c>
      <c r="J22" s="185">
        <v>1114</v>
      </c>
      <c r="K22" s="185">
        <v>1316</v>
      </c>
      <c r="L22" s="185">
        <v>1616</v>
      </c>
      <c r="M22" s="185">
        <v>2082</v>
      </c>
      <c r="N22" s="185">
        <v>2348</v>
      </c>
      <c r="O22" t="s">
        <v>389</v>
      </c>
      <c r="P22">
        <v>1</v>
      </c>
      <c r="Q22">
        <v>9</v>
      </c>
      <c r="R22" t="s">
        <v>681</v>
      </c>
    </row>
    <row r="23" spans="1:18" x14ac:dyDescent="0.25">
      <c r="A23" t="s">
        <v>389</v>
      </c>
      <c r="B23" t="s">
        <v>744</v>
      </c>
      <c r="C23" t="s">
        <v>870</v>
      </c>
      <c r="D23" t="s">
        <v>873</v>
      </c>
      <c r="E23" t="s">
        <v>549</v>
      </c>
      <c r="F23">
        <v>0</v>
      </c>
      <c r="G23" t="s">
        <v>871</v>
      </c>
      <c r="H23" t="s">
        <v>875</v>
      </c>
      <c r="I23">
        <v>5082</v>
      </c>
      <c r="J23" s="185">
        <v>1104</v>
      </c>
      <c r="K23" s="185">
        <v>1304</v>
      </c>
      <c r="L23" s="185">
        <v>1601</v>
      </c>
      <c r="M23" s="185">
        <v>2062</v>
      </c>
      <c r="N23" s="185">
        <v>2326</v>
      </c>
      <c r="O23" t="s">
        <v>389</v>
      </c>
      <c r="P23">
        <v>1</v>
      </c>
      <c r="Q23">
        <v>7</v>
      </c>
      <c r="R23" t="s">
        <v>662</v>
      </c>
    </row>
    <row r="24" spans="1:18" x14ac:dyDescent="0.25">
      <c r="A24" t="s">
        <v>389</v>
      </c>
      <c r="B24" t="s">
        <v>744</v>
      </c>
      <c r="C24" t="s">
        <v>414</v>
      </c>
      <c r="D24" t="s">
        <v>757</v>
      </c>
      <c r="E24" t="s">
        <v>420</v>
      </c>
      <c r="F24">
        <v>1</v>
      </c>
      <c r="G24" t="s">
        <v>755</v>
      </c>
      <c r="H24" t="s">
        <v>762</v>
      </c>
      <c r="I24">
        <v>10108</v>
      </c>
      <c r="J24" s="185">
        <v>1286</v>
      </c>
      <c r="K24" s="185">
        <v>1477</v>
      </c>
      <c r="L24" s="185">
        <v>1865</v>
      </c>
      <c r="M24" s="185">
        <v>2236</v>
      </c>
      <c r="N24" s="185">
        <v>2537</v>
      </c>
      <c r="O24" t="s">
        <v>389</v>
      </c>
      <c r="P24">
        <v>1</v>
      </c>
      <c r="Q24">
        <v>9</v>
      </c>
      <c r="R24" t="s">
        <v>667</v>
      </c>
    </row>
    <row r="25" spans="1:18" x14ac:dyDescent="0.25">
      <c r="A25" t="s">
        <v>389</v>
      </c>
      <c r="B25" t="s">
        <v>744</v>
      </c>
      <c r="C25" t="s">
        <v>870</v>
      </c>
      <c r="D25" t="s">
        <v>873</v>
      </c>
      <c r="E25" t="s">
        <v>550</v>
      </c>
      <c r="F25">
        <v>0</v>
      </c>
      <c r="G25" t="s">
        <v>871</v>
      </c>
      <c r="H25" t="s">
        <v>876</v>
      </c>
      <c r="I25">
        <v>2168</v>
      </c>
      <c r="J25" s="185">
        <v>1104</v>
      </c>
      <c r="K25" s="185">
        <v>1304</v>
      </c>
      <c r="L25" s="185">
        <v>1601</v>
      </c>
      <c r="M25" s="185">
        <v>2062</v>
      </c>
      <c r="N25" s="185">
        <v>2326</v>
      </c>
      <c r="O25" t="s">
        <v>389</v>
      </c>
      <c r="P25">
        <v>1</v>
      </c>
      <c r="Q25">
        <v>9</v>
      </c>
      <c r="R25" t="s">
        <v>678</v>
      </c>
    </row>
    <row r="26" spans="1:18" x14ac:dyDescent="0.25">
      <c r="A26" t="s">
        <v>389</v>
      </c>
      <c r="B26" t="s">
        <v>744</v>
      </c>
      <c r="C26" t="s">
        <v>1008</v>
      </c>
      <c r="D26" t="s">
        <v>850</v>
      </c>
      <c r="E26" t="s">
        <v>489</v>
      </c>
      <c r="F26">
        <v>1</v>
      </c>
      <c r="G26" t="s">
        <v>1009</v>
      </c>
      <c r="H26" t="s">
        <v>854</v>
      </c>
      <c r="I26">
        <v>28852</v>
      </c>
      <c r="J26" s="185">
        <v>1279</v>
      </c>
      <c r="K26" s="185">
        <v>1445</v>
      </c>
      <c r="L26" s="185">
        <v>1788</v>
      </c>
      <c r="M26" s="185">
        <v>2210</v>
      </c>
      <c r="N26" s="185">
        <v>2608</v>
      </c>
      <c r="O26" t="s">
        <v>389</v>
      </c>
      <c r="P26">
        <v>0</v>
      </c>
      <c r="Q26">
        <v>5</v>
      </c>
      <c r="R26" t="s">
        <v>632</v>
      </c>
    </row>
    <row r="27" spans="1:18" x14ac:dyDescent="0.25">
      <c r="A27" t="s">
        <v>389</v>
      </c>
      <c r="B27" t="s">
        <v>744</v>
      </c>
      <c r="C27" t="s">
        <v>414</v>
      </c>
      <c r="D27" t="s">
        <v>817</v>
      </c>
      <c r="E27" t="s">
        <v>470</v>
      </c>
      <c r="F27">
        <v>1</v>
      </c>
      <c r="G27" t="s">
        <v>755</v>
      </c>
      <c r="H27" t="s">
        <v>815</v>
      </c>
      <c r="I27">
        <v>3786</v>
      </c>
      <c r="J27" s="185">
        <v>1286</v>
      </c>
      <c r="K27" s="185">
        <v>1477</v>
      </c>
      <c r="L27" s="185">
        <v>1865</v>
      </c>
      <c r="M27" s="185">
        <v>2236</v>
      </c>
      <c r="N27" s="185">
        <v>2537</v>
      </c>
      <c r="O27" t="s">
        <v>389</v>
      </c>
      <c r="P27">
        <v>1</v>
      </c>
      <c r="Q27">
        <v>3</v>
      </c>
      <c r="R27" t="s">
        <v>604</v>
      </c>
    </row>
    <row r="28" spans="1:18" x14ac:dyDescent="0.25">
      <c r="A28" t="s">
        <v>389</v>
      </c>
      <c r="B28" t="s">
        <v>744</v>
      </c>
      <c r="C28" t="s">
        <v>819</v>
      </c>
      <c r="D28" t="s">
        <v>817</v>
      </c>
      <c r="E28" t="s">
        <v>471</v>
      </c>
      <c r="F28">
        <v>1</v>
      </c>
      <c r="G28" t="s">
        <v>820</v>
      </c>
      <c r="H28" t="s">
        <v>818</v>
      </c>
      <c r="I28">
        <v>13317</v>
      </c>
      <c r="J28" s="185">
        <v>1286</v>
      </c>
      <c r="K28" s="185">
        <v>1477</v>
      </c>
      <c r="L28" s="185">
        <v>1865</v>
      </c>
      <c r="M28" s="185">
        <v>2236</v>
      </c>
      <c r="N28" s="185">
        <v>2539</v>
      </c>
      <c r="O28" t="s">
        <v>389</v>
      </c>
      <c r="P28">
        <v>1</v>
      </c>
      <c r="Q28">
        <v>15</v>
      </c>
      <c r="R28" t="s">
        <v>731</v>
      </c>
    </row>
    <row r="29" spans="1:18" x14ac:dyDescent="0.25">
      <c r="A29" t="s">
        <v>389</v>
      </c>
      <c r="B29" t="s">
        <v>744</v>
      </c>
      <c r="C29" t="s">
        <v>512</v>
      </c>
      <c r="D29" t="s">
        <v>938</v>
      </c>
      <c r="E29" t="s">
        <v>514</v>
      </c>
      <c r="F29">
        <v>1</v>
      </c>
      <c r="G29" t="s">
        <v>936</v>
      </c>
      <c r="H29" t="s">
        <v>939</v>
      </c>
      <c r="I29">
        <v>15505</v>
      </c>
      <c r="J29" s="185">
        <v>1287</v>
      </c>
      <c r="K29" s="185">
        <v>1496</v>
      </c>
      <c r="L29" s="185">
        <v>1866</v>
      </c>
      <c r="M29" s="185">
        <v>2406</v>
      </c>
      <c r="N29" s="185">
        <v>2988</v>
      </c>
      <c r="O29" t="s">
        <v>389</v>
      </c>
      <c r="P29">
        <v>1</v>
      </c>
      <c r="Q29">
        <v>13</v>
      </c>
      <c r="R29" t="s">
        <v>722</v>
      </c>
    </row>
    <row r="30" spans="1:18" x14ac:dyDescent="0.25">
      <c r="A30" t="s">
        <v>389</v>
      </c>
      <c r="B30" t="s">
        <v>744</v>
      </c>
      <c r="C30" t="s">
        <v>892</v>
      </c>
      <c r="D30" t="s">
        <v>895</v>
      </c>
      <c r="E30" t="s">
        <v>448</v>
      </c>
      <c r="F30">
        <v>0</v>
      </c>
      <c r="G30" t="s">
        <v>893</v>
      </c>
      <c r="H30" t="s">
        <v>898</v>
      </c>
      <c r="I30">
        <v>1463</v>
      </c>
      <c r="J30" s="185">
        <v>1114</v>
      </c>
      <c r="K30" s="185">
        <v>1316</v>
      </c>
      <c r="L30" s="185">
        <v>1616</v>
      </c>
      <c r="M30" s="185">
        <v>2082</v>
      </c>
      <c r="N30" s="185">
        <v>2348</v>
      </c>
      <c r="O30" t="s">
        <v>389</v>
      </c>
      <c r="P30">
        <v>0</v>
      </c>
      <c r="Q30">
        <v>5</v>
      </c>
      <c r="R30" t="s">
        <v>639</v>
      </c>
    </row>
    <row r="31" spans="1:18" x14ac:dyDescent="0.25">
      <c r="A31" t="s">
        <v>389</v>
      </c>
      <c r="B31" t="s">
        <v>744</v>
      </c>
      <c r="C31" t="s">
        <v>414</v>
      </c>
      <c r="D31" t="s">
        <v>757</v>
      </c>
      <c r="E31" t="s">
        <v>536</v>
      </c>
      <c r="F31">
        <v>1</v>
      </c>
      <c r="G31" t="s">
        <v>755</v>
      </c>
      <c r="H31" t="s">
        <v>763</v>
      </c>
      <c r="I31">
        <v>5268</v>
      </c>
      <c r="J31" s="185">
        <v>1286</v>
      </c>
      <c r="K31" s="185">
        <v>1477</v>
      </c>
      <c r="L31" s="185">
        <v>1865</v>
      </c>
      <c r="M31" s="185">
        <v>2236</v>
      </c>
      <c r="N31" s="185">
        <v>2537</v>
      </c>
      <c r="O31" t="s">
        <v>389</v>
      </c>
      <c r="P31">
        <v>1</v>
      </c>
      <c r="Q31">
        <v>3</v>
      </c>
      <c r="R31" t="s">
        <v>597</v>
      </c>
    </row>
    <row r="32" spans="1:18" x14ac:dyDescent="0.25">
      <c r="A32" t="s">
        <v>389</v>
      </c>
      <c r="B32" t="s">
        <v>744</v>
      </c>
      <c r="C32" t="s">
        <v>892</v>
      </c>
      <c r="D32" t="s">
        <v>895</v>
      </c>
      <c r="E32" t="s">
        <v>449</v>
      </c>
      <c r="F32">
        <v>0</v>
      </c>
      <c r="G32" t="s">
        <v>893</v>
      </c>
      <c r="H32" t="s">
        <v>899</v>
      </c>
      <c r="I32">
        <v>1438</v>
      </c>
      <c r="J32" s="185">
        <v>1114</v>
      </c>
      <c r="K32" s="185">
        <v>1316</v>
      </c>
      <c r="L32" s="185">
        <v>1616</v>
      </c>
      <c r="M32" s="185">
        <v>2082</v>
      </c>
      <c r="N32" s="185">
        <v>2348</v>
      </c>
      <c r="O32" t="s">
        <v>389</v>
      </c>
      <c r="P32">
        <v>1</v>
      </c>
      <c r="Q32">
        <v>9</v>
      </c>
      <c r="R32" t="s">
        <v>682</v>
      </c>
    </row>
    <row r="33" spans="1:18" x14ac:dyDescent="0.25">
      <c r="A33" t="s">
        <v>389</v>
      </c>
      <c r="B33" t="s">
        <v>744</v>
      </c>
      <c r="C33" t="s">
        <v>414</v>
      </c>
      <c r="D33" t="s">
        <v>757</v>
      </c>
      <c r="E33" t="s">
        <v>537</v>
      </c>
      <c r="F33">
        <v>1</v>
      </c>
      <c r="G33" t="s">
        <v>755</v>
      </c>
      <c r="H33" t="s">
        <v>764</v>
      </c>
      <c r="I33">
        <v>12267</v>
      </c>
      <c r="J33" s="185">
        <v>1286</v>
      </c>
      <c r="K33" s="185">
        <v>1477</v>
      </c>
      <c r="L33" s="185">
        <v>1865</v>
      </c>
      <c r="M33" s="185">
        <v>2236</v>
      </c>
      <c r="N33" s="185">
        <v>2537</v>
      </c>
      <c r="O33" t="s">
        <v>389</v>
      </c>
      <c r="P33">
        <v>1</v>
      </c>
      <c r="Q33">
        <v>9</v>
      </c>
      <c r="R33" t="s">
        <v>668</v>
      </c>
    </row>
    <row r="34" spans="1:18" x14ac:dyDescent="0.25">
      <c r="A34" t="s">
        <v>389</v>
      </c>
      <c r="B34" t="s">
        <v>744</v>
      </c>
      <c r="C34" t="s">
        <v>414</v>
      </c>
      <c r="D34" t="s">
        <v>817</v>
      </c>
      <c r="E34" t="s">
        <v>472</v>
      </c>
      <c r="F34">
        <v>1</v>
      </c>
      <c r="G34" t="s">
        <v>755</v>
      </c>
      <c r="H34" t="s">
        <v>821</v>
      </c>
      <c r="I34">
        <v>14301</v>
      </c>
      <c r="J34" s="185">
        <v>1286</v>
      </c>
      <c r="K34" s="185">
        <v>1477</v>
      </c>
      <c r="L34" s="185">
        <v>1865</v>
      </c>
      <c r="M34" s="185">
        <v>2236</v>
      </c>
      <c r="N34" s="185">
        <v>2537</v>
      </c>
      <c r="O34" t="s">
        <v>389</v>
      </c>
      <c r="P34">
        <v>1</v>
      </c>
      <c r="Q34">
        <v>1</v>
      </c>
      <c r="R34" t="s">
        <v>578</v>
      </c>
    </row>
    <row r="35" spans="1:18" x14ac:dyDescent="0.25">
      <c r="A35" t="s">
        <v>389</v>
      </c>
      <c r="B35" t="s">
        <v>744</v>
      </c>
      <c r="C35" t="s">
        <v>962</v>
      </c>
      <c r="D35" t="s">
        <v>965</v>
      </c>
      <c r="E35" t="s">
        <v>394</v>
      </c>
      <c r="F35">
        <v>1</v>
      </c>
      <c r="G35" t="s">
        <v>963</v>
      </c>
      <c r="H35" t="s">
        <v>970</v>
      </c>
      <c r="I35">
        <v>86086</v>
      </c>
      <c r="J35" s="185">
        <v>1731</v>
      </c>
      <c r="K35" s="185">
        <v>2100</v>
      </c>
      <c r="L35" s="185">
        <v>2511</v>
      </c>
      <c r="M35" s="185">
        <v>3036</v>
      </c>
      <c r="N35" s="185">
        <v>3598</v>
      </c>
      <c r="O35" t="s">
        <v>389</v>
      </c>
      <c r="P35">
        <v>1</v>
      </c>
      <c r="Q35">
        <v>9</v>
      </c>
      <c r="R35" t="s">
        <v>690</v>
      </c>
    </row>
    <row r="36" spans="1:18" x14ac:dyDescent="0.25">
      <c r="A36" t="s">
        <v>389</v>
      </c>
      <c r="B36" t="s">
        <v>744</v>
      </c>
      <c r="C36" t="s">
        <v>962</v>
      </c>
      <c r="D36" t="s">
        <v>965</v>
      </c>
      <c r="E36" t="s">
        <v>395</v>
      </c>
      <c r="F36">
        <v>1</v>
      </c>
      <c r="G36" t="s">
        <v>963</v>
      </c>
      <c r="H36" t="s">
        <v>971</v>
      </c>
      <c r="I36">
        <v>21683</v>
      </c>
      <c r="J36" s="185">
        <v>1731</v>
      </c>
      <c r="K36" s="185">
        <v>2100</v>
      </c>
      <c r="L36" s="185">
        <v>2511</v>
      </c>
      <c r="M36" s="185">
        <v>3036</v>
      </c>
      <c r="N36" s="185">
        <v>3598</v>
      </c>
      <c r="O36" t="s">
        <v>389</v>
      </c>
      <c r="P36">
        <v>1</v>
      </c>
      <c r="Q36">
        <v>7</v>
      </c>
      <c r="R36" t="s">
        <v>665</v>
      </c>
    </row>
    <row r="37" spans="1:18" x14ac:dyDescent="0.25">
      <c r="A37" t="s">
        <v>389</v>
      </c>
      <c r="B37" t="s">
        <v>744</v>
      </c>
      <c r="C37" t="s">
        <v>823</v>
      </c>
      <c r="D37" t="s">
        <v>817</v>
      </c>
      <c r="E37" t="s">
        <v>473</v>
      </c>
      <c r="F37">
        <v>1</v>
      </c>
      <c r="G37" t="s">
        <v>824</v>
      </c>
      <c r="H37" t="s">
        <v>822</v>
      </c>
      <c r="I37">
        <v>4432</v>
      </c>
      <c r="J37" s="185">
        <v>1286</v>
      </c>
      <c r="K37" s="185">
        <v>1477</v>
      </c>
      <c r="L37" s="185">
        <v>1865</v>
      </c>
      <c r="M37" s="185">
        <v>2236</v>
      </c>
      <c r="N37" s="185">
        <v>2539</v>
      </c>
      <c r="O37" t="s">
        <v>389</v>
      </c>
      <c r="P37">
        <v>1</v>
      </c>
      <c r="Q37">
        <v>13</v>
      </c>
      <c r="R37" t="s">
        <v>718</v>
      </c>
    </row>
    <row r="38" spans="1:18" x14ac:dyDescent="0.25">
      <c r="A38" t="s">
        <v>389</v>
      </c>
      <c r="B38" t="s">
        <v>744</v>
      </c>
      <c r="C38" t="s">
        <v>1010</v>
      </c>
      <c r="D38" t="s">
        <v>850</v>
      </c>
      <c r="E38" t="s">
        <v>490</v>
      </c>
      <c r="F38">
        <v>1</v>
      </c>
      <c r="G38" t="s">
        <v>1011</v>
      </c>
      <c r="H38" t="s">
        <v>855</v>
      </c>
      <c r="I38">
        <v>12359</v>
      </c>
      <c r="J38" s="185">
        <v>1246</v>
      </c>
      <c r="K38" s="185">
        <v>1445</v>
      </c>
      <c r="L38" s="185">
        <v>1788</v>
      </c>
      <c r="M38" s="185">
        <v>2210</v>
      </c>
      <c r="N38" s="185">
        <v>2864</v>
      </c>
      <c r="O38" t="s">
        <v>389</v>
      </c>
      <c r="P38">
        <v>1</v>
      </c>
      <c r="Q38">
        <v>13</v>
      </c>
      <c r="R38" t="s">
        <v>719</v>
      </c>
    </row>
    <row r="39" spans="1:18" x14ac:dyDescent="0.25">
      <c r="A39" t="s">
        <v>389</v>
      </c>
      <c r="B39" t="s">
        <v>744</v>
      </c>
      <c r="C39" t="s">
        <v>414</v>
      </c>
      <c r="D39" t="s">
        <v>817</v>
      </c>
      <c r="E39" t="s">
        <v>474</v>
      </c>
      <c r="F39">
        <v>1</v>
      </c>
      <c r="G39" t="s">
        <v>755</v>
      </c>
      <c r="H39" t="s">
        <v>825</v>
      </c>
      <c r="I39">
        <v>7182</v>
      </c>
      <c r="J39" s="185">
        <v>1286</v>
      </c>
      <c r="K39" s="185">
        <v>1477</v>
      </c>
      <c r="L39" s="185">
        <v>1865</v>
      </c>
      <c r="M39" s="185">
        <v>2236</v>
      </c>
      <c r="N39" s="185">
        <v>2537</v>
      </c>
      <c r="O39" t="s">
        <v>389</v>
      </c>
      <c r="P39">
        <v>1</v>
      </c>
      <c r="Q39">
        <v>3</v>
      </c>
      <c r="R39" t="s">
        <v>605</v>
      </c>
    </row>
    <row r="40" spans="1:18" x14ac:dyDescent="0.25">
      <c r="A40" t="s">
        <v>389</v>
      </c>
      <c r="B40" t="s">
        <v>744</v>
      </c>
      <c r="C40" t="s">
        <v>414</v>
      </c>
      <c r="D40" t="s">
        <v>757</v>
      </c>
      <c r="E40" t="s">
        <v>421</v>
      </c>
      <c r="F40">
        <v>1</v>
      </c>
      <c r="G40" t="s">
        <v>755</v>
      </c>
      <c r="H40" t="s">
        <v>765</v>
      </c>
      <c r="I40">
        <v>5214</v>
      </c>
      <c r="J40" s="185">
        <v>1286</v>
      </c>
      <c r="K40" s="185">
        <v>1477</v>
      </c>
      <c r="L40" s="185">
        <v>1865</v>
      </c>
      <c r="M40" s="185">
        <v>2236</v>
      </c>
      <c r="N40" s="185">
        <v>2537</v>
      </c>
      <c r="O40" t="s">
        <v>389</v>
      </c>
      <c r="P40">
        <v>1</v>
      </c>
      <c r="Q40">
        <v>1</v>
      </c>
      <c r="R40" t="s">
        <v>573</v>
      </c>
    </row>
    <row r="41" spans="1:18" x14ac:dyDescent="0.25">
      <c r="A41" t="s">
        <v>389</v>
      </c>
      <c r="B41" t="s">
        <v>744</v>
      </c>
      <c r="C41" t="s">
        <v>414</v>
      </c>
      <c r="D41" t="s">
        <v>817</v>
      </c>
      <c r="E41" t="s">
        <v>475</v>
      </c>
      <c r="F41">
        <v>1</v>
      </c>
      <c r="G41" t="s">
        <v>755</v>
      </c>
      <c r="H41" t="s">
        <v>826</v>
      </c>
      <c r="I41">
        <v>8934</v>
      </c>
      <c r="J41" s="185">
        <v>1286</v>
      </c>
      <c r="K41" s="185">
        <v>1477</v>
      </c>
      <c r="L41" s="185">
        <v>1865</v>
      </c>
      <c r="M41" s="185">
        <v>2236</v>
      </c>
      <c r="N41" s="185">
        <v>2537</v>
      </c>
      <c r="O41" t="s">
        <v>389</v>
      </c>
      <c r="P41">
        <v>1</v>
      </c>
      <c r="Q41">
        <v>7</v>
      </c>
      <c r="R41" t="s">
        <v>658</v>
      </c>
    </row>
    <row r="42" spans="1:18" x14ac:dyDescent="0.25">
      <c r="A42" t="s">
        <v>389</v>
      </c>
      <c r="B42" t="s">
        <v>744</v>
      </c>
      <c r="C42" t="s">
        <v>414</v>
      </c>
      <c r="D42" t="s">
        <v>817</v>
      </c>
      <c r="E42" t="s">
        <v>476</v>
      </c>
      <c r="F42">
        <v>1</v>
      </c>
      <c r="G42" t="s">
        <v>755</v>
      </c>
      <c r="H42" t="s">
        <v>827</v>
      </c>
      <c r="I42">
        <v>12834</v>
      </c>
      <c r="J42" s="185">
        <v>1286</v>
      </c>
      <c r="K42" s="185">
        <v>1477</v>
      </c>
      <c r="L42" s="185">
        <v>1865</v>
      </c>
      <c r="M42" s="185">
        <v>2236</v>
      </c>
      <c r="N42" s="185">
        <v>2537</v>
      </c>
      <c r="O42" t="s">
        <v>389</v>
      </c>
      <c r="P42">
        <v>1</v>
      </c>
      <c r="Q42">
        <v>1</v>
      </c>
      <c r="R42" t="s">
        <v>579</v>
      </c>
    </row>
    <row r="43" spans="1:18" x14ac:dyDescent="0.25">
      <c r="A43" t="s">
        <v>389</v>
      </c>
      <c r="B43" t="s">
        <v>744</v>
      </c>
      <c r="C43" t="s">
        <v>414</v>
      </c>
      <c r="D43" t="s">
        <v>757</v>
      </c>
      <c r="E43" t="s">
        <v>422</v>
      </c>
      <c r="F43">
        <v>1</v>
      </c>
      <c r="G43" t="s">
        <v>755</v>
      </c>
      <c r="H43" t="s">
        <v>766</v>
      </c>
      <c r="I43">
        <v>50798</v>
      </c>
      <c r="J43" s="185">
        <v>1286</v>
      </c>
      <c r="K43" s="185">
        <v>1477</v>
      </c>
      <c r="L43" s="185">
        <v>1865</v>
      </c>
      <c r="M43" s="185">
        <v>2236</v>
      </c>
      <c r="N43" s="185">
        <v>2537</v>
      </c>
      <c r="O43" t="s">
        <v>389</v>
      </c>
      <c r="P43">
        <v>0</v>
      </c>
      <c r="Q43">
        <v>5</v>
      </c>
      <c r="R43" t="s">
        <v>626</v>
      </c>
    </row>
    <row r="44" spans="1:18" x14ac:dyDescent="0.25">
      <c r="A44" t="s">
        <v>389</v>
      </c>
      <c r="B44" t="s">
        <v>744</v>
      </c>
      <c r="C44" t="s">
        <v>917</v>
      </c>
      <c r="D44" t="s">
        <v>920</v>
      </c>
      <c r="E44" t="s">
        <v>491</v>
      </c>
      <c r="F44">
        <v>1</v>
      </c>
      <c r="G44" t="s">
        <v>918</v>
      </c>
      <c r="H44" t="s">
        <v>922</v>
      </c>
      <c r="I44">
        <v>27729</v>
      </c>
      <c r="J44" s="185">
        <v>1372</v>
      </c>
      <c r="K44" s="185">
        <v>1591</v>
      </c>
      <c r="L44" s="185">
        <v>1969</v>
      </c>
      <c r="M44" s="185">
        <v>2433</v>
      </c>
      <c r="N44" s="185">
        <v>2872</v>
      </c>
      <c r="O44" t="s">
        <v>389</v>
      </c>
      <c r="P44">
        <v>0</v>
      </c>
      <c r="Q44">
        <v>5</v>
      </c>
      <c r="R44" t="s">
        <v>641</v>
      </c>
    </row>
    <row r="45" spans="1:18" x14ac:dyDescent="0.25">
      <c r="A45" t="s">
        <v>389</v>
      </c>
      <c r="B45" t="s">
        <v>744</v>
      </c>
      <c r="C45" t="s">
        <v>512</v>
      </c>
      <c r="D45" t="s">
        <v>938</v>
      </c>
      <c r="E45" t="s">
        <v>515</v>
      </c>
      <c r="F45">
        <v>1</v>
      </c>
      <c r="G45" t="s">
        <v>936</v>
      </c>
      <c r="H45" t="s">
        <v>942</v>
      </c>
      <c r="I45">
        <v>18638</v>
      </c>
      <c r="J45" s="185">
        <v>1287</v>
      </c>
      <c r="K45" s="185">
        <v>1496</v>
      </c>
      <c r="L45" s="185">
        <v>1866</v>
      </c>
      <c r="M45" s="185">
        <v>2406</v>
      </c>
      <c r="N45" s="185">
        <v>2988</v>
      </c>
      <c r="O45" t="s">
        <v>389</v>
      </c>
      <c r="P45">
        <v>1</v>
      </c>
      <c r="Q45">
        <v>1</v>
      </c>
      <c r="R45" t="s">
        <v>590</v>
      </c>
    </row>
    <row r="46" spans="1:18" x14ac:dyDescent="0.25">
      <c r="A46" t="s">
        <v>389</v>
      </c>
      <c r="B46" t="s">
        <v>744</v>
      </c>
      <c r="C46" t="s">
        <v>414</v>
      </c>
      <c r="D46" t="s">
        <v>757</v>
      </c>
      <c r="E46" t="s">
        <v>423</v>
      </c>
      <c r="F46">
        <v>1</v>
      </c>
      <c r="G46" t="s">
        <v>755</v>
      </c>
      <c r="H46" t="s">
        <v>767</v>
      </c>
      <c r="I46">
        <v>11157</v>
      </c>
      <c r="J46" s="185">
        <v>1286</v>
      </c>
      <c r="K46" s="185">
        <v>1477</v>
      </c>
      <c r="L46" s="185">
        <v>1865</v>
      </c>
      <c r="M46" s="185">
        <v>2236</v>
      </c>
      <c r="N46" s="185">
        <v>2537</v>
      </c>
      <c r="O46" t="s">
        <v>389</v>
      </c>
      <c r="P46">
        <v>1</v>
      </c>
      <c r="Q46">
        <v>3</v>
      </c>
      <c r="R46" t="s">
        <v>598</v>
      </c>
    </row>
    <row r="47" spans="1:18" x14ac:dyDescent="0.25">
      <c r="A47" t="s">
        <v>389</v>
      </c>
      <c r="B47" t="s">
        <v>744</v>
      </c>
      <c r="C47" t="s">
        <v>870</v>
      </c>
      <c r="D47" t="s">
        <v>873</v>
      </c>
      <c r="E47" t="s">
        <v>551</v>
      </c>
      <c r="F47">
        <v>0</v>
      </c>
      <c r="G47" t="s">
        <v>871</v>
      </c>
      <c r="H47" t="s">
        <v>877</v>
      </c>
      <c r="I47">
        <v>1616</v>
      </c>
      <c r="J47" s="185">
        <v>1104</v>
      </c>
      <c r="K47" s="185">
        <v>1304</v>
      </c>
      <c r="L47" s="185">
        <v>1601</v>
      </c>
      <c r="M47" s="185">
        <v>2062</v>
      </c>
      <c r="N47" s="185">
        <v>2326</v>
      </c>
      <c r="O47" t="s">
        <v>389</v>
      </c>
      <c r="P47">
        <v>1</v>
      </c>
      <c r="Q47">
        <v>1</v>
      </c>
      <c r="R47" t="s">
        <v>581</v>
      </c>
    </row>
    <row r="48" spans="1:18" x14ac:dyDescent="0.25">
      <c r="A48" t="s">
        <v>389</v>
      </c>
      <c r="B48" t="s">
        <v>744</v>
      </c>
      <c r="C48" t="s">
        <v>962</v>
      </c>
      <c r="D48" t="s">
        <v>799</v>
      </c>
      <c r="E48" t="s">
        <v>396</v>
      </c>
      <c r="F48">
        <v>1</v>
      </c>
      <c r="G48" t="s">
        <v>963</v>
      </c>
      <c r="H48" t="s">
        <v>800</v>
      </c>
      <c r="I48">
        <v>7612</v>
      </c>
      <c r="J48" s="185">
        <v>1731</v>
      </c>
      <c r="K48" s="185">
        <v>2100</v>
      </c>
      <c r="L48" s="185">
        <v>2511</v>
      </c>
      <c r="M48" s="185">
        <v>3036</v>
      </c>
      <c r="N48" s="185">
        <v>3598</v>
      </c>
      <c r="O48" t="s">
        <v>389</v>
      </c>
      <c r="P48">
        <v>1</v>
      </c>
      <c r="Q48">
        <v>7</v>
      </c>
      <c r="R48" t="s">
        <v>656</v>
      </c>
    </row>
    <row r="49" spans="1:18" x14ac:dyDescent="0.25">
      <c r="A49" t="s">
        <v>389</v>
      </c>
      <c r="B49" t="s">
        <v>744</v>
      </c>
      <c r="C49" t="s">
        <v>414</v>
      </c>
      <c r="D49" t="s">
        <v>757</v>
      </c>
      <c r="E49" t="s">
        <v>538</v>
      </c>
      <c r="F49">
        <v>1</v>
      </c>
      <c r="G49" t="s">
        <v>755</v>
      </c>
      <c r="H49" t="s">
        <v>768</v>
      </c>
      <c r="I49">
        <v>16700</v>
      </c>
      <c r="J49" s="185">
        <v>1286</v>
      </c>
      <c r="K49" s="185">
        <v>1477</v>
      </c>
      <c r="L49" s="185">
        <v>1865</v>
      </c>
      <c r="M49" s="185">
        <v>2236</v>
      </c>
      <c r="N49" s="185">
        <v>2537</v>
      </c>
      <c r="O49" t="s">
        <v>389</v>
      </c>
      <c r="P49">
        <v>1</v>
      </c>
      <c r="Q49">
        <v>13</v>
      </c>
      <c r="R49" t="s">
        <v>715</v>
      </c>
    </row>
    <row r="50" spans="1:18" x14ac:dyDescent="0.25">
      <c r="A50" t="s">
        <v>389</v>
      </c>
      <c r="B50" t="s">
        <v>744</v>
      </c>
      <c r="C50" t="s">
        <v>414</v>
      </c>
      <c r="D50" t="s">
        <v>757</v>
      </c>
      <c r="E50" t="s">
        <v>424</v>
      </c>
      <c r="F50">
        <v>1</v>
      </c>
      <c r="G50" t="s">
        <v>755</v>
      </c>
      <c r="H50" t="s">
        <v>769</v>
      </c>
      <c r="I50">
        <v>41100</v>
      </c>
      <c r="J50" s="185">
        <v>1286</v>
      </c>
      <c r="K50" s="185">
        <v>1477</v>
      </c>
      <c r="L50" s="185">
        <v>1865</v>
      </c>
      <c r="M50" s="185">
        <v>2236</v>
      </c>
      <c r="N50" s="185">
        <v>2537</v>
      </c>
      <c r="O50" t="s">
        <v>389</v>
      </c>
      <c r="P50">
        <v>1</v>
      </c>
      <c r="Q50">
        <v>11</v>
      </c>
      <c r="R50" t="s">
        <v>693</v>
      </c>
    </row>
    <row r="51" spans="1:18" x14ac:dyDescent="0.25">
      <c r="A51" t="s">
        <v>389</v>
      </c>
      <c r="B51" t="s">
        <v>744</v>
      </c>
      <c r="C51" t="s">
        <v>829</v>
      </c>
      <c r="D51" t="s">
        <v>817</v>
      </c>
      <c r="E51" t="s">
        <v>477</v>
      </c>
      <c r="F51">
        <v>1</v>
      </c>
      <c r="G51" t="s">
        <v>830</v>
      </c>
      <c r="H51" t="s">
        <v>828</v>
      </c>
      <c r="I51">
        <v>6766</v>
      </c>
      <c r="J51" s="185">
        <v>1286</v>
      </c>
      <c r="K51" s="185">
        <v>1477</v>
      </c>
      <c r="L51" s="185">
        <v>1865</v>
      </c>
      <c r="M51" s="185">
        <v>2236</v>
      </c>
      <c r="N51" s="185">
        <v>2539</v>
      </c>
      <c r="O51" t="s">
        <v>389</v>
      </c>
      <c r="P51">
        <v>1</v>
      </c>
      <c r="Q51">
        <v>3</v>
      </c>
      <c r="R51" t="s">
        <v>606</v>
      </c>
    </row>
    <row r="52" spans="1:18" x14ac:dyDescent="0.25">
      <c r="A52" t="s">
        <v>389</v>
      </c>
      <c r="B52" t="s">
        <v>744</v>
      </c>
      <c r="C52" t="s">
        <v>962</v>
      </c>
      <c r="D52" t="s">
        <v>799</v>
      </c>
      <c r="E52" t="s">
        <v>397</v>
      </c>
      <c r="F52">
        <v>1</v>
      </c>
      <c r="G52" t="s">
        <v>963</v>
      </c>
      <c r="H52" t="s">
        <v>803</v>
      </c>
      <c r="I52">
        <v>62508</v>
      </c>
      <c r="J52" s="185">
        <v>1731</v>
      </c>
      <c r="K52" s="185">
        <v>2100</v>
      </c>
      <c r="L52" s="185">
        <v>2511</v>
      </c>
      <c r="M52" s="185">
        <v>3036</v>
      </c>
      <c r="N52" s="185">
        <v>3598</v>
      </c>
      <c r="O52" t="s">
        <v>389</v>
      </c>
      <c r="P52">
        <v>1</v>
      </c>
      <c r="Q52">
        <v>7</v>
      </c>
      <c r="R52" t="s">
        <v>657</v>
      </c>
    </row>
    <row r="53" spans="1:18" x14ac:dyDescent="0.25">
      <c r="A53" t="s">
        <v>389</v>
      </c>
      <c r="B53" t="s">
        <v>744</v>
      </c>
      <c r="C53" t="s">
        <v>414</v>
      </c>
      <c r="D53" t="s">
        <v>757</v>
      </c>
      <c r="E53" t="s">
        <v>425</v>
      </c>
      <c r="F53">
        <v>1</v>
      </c>
      <c r="G53" t="s">
        <v>755</v>
      </c>
      <c r="H53" t="s">
        <v>770</v>
      </c>
      <c r="I53">
        <v>26685</v>
      </c>
      <c r="J53" s="185">
        <v>1286</v>
      </c>
      <c r="K53" s="185">
        <v>1477</v>
      </c>
      <c r="L53" s="185">
        <v>1865</v>
      </c>
      <c r="M53" s="185">
        <v>2236</v>
      </c>
      <c r="N53" s="185">
        <v>2537</v>
      </c>
      <c r="O53" t="s">
        <v>389</v>
      </c>
      <c r="P53">
        <v>1</v>
      </c>
      <c r="Q53">
        <v>9</v>
      </c>
      <c r="R53" t="s">
        <v>669</v>
      </c>
    </row>
    <row r="54" spans="1:18" x14ac:dyDescent="0.25">
      <c r="A54" t="s">
        <v>389</v>
      </c>
      <c r="B54" t="s">
        <v>744</v>
      </c>
      <c r="C54" t="s">
        <v>512</v>
      </c>
      <c r="D54" t="s">
        <v>938</v>
      </c>
      <c r="E54" t="s">
        <v>516</v>
      </c>
      <c r="F54">
        <v>1</v>
      </c>
      <c r="G54" t="s">
        <v>936</v>
      </c>
      <c r="H54" t="s">
        <v>943</v>
      </c>
      <c r="I54">
        <v>1925</v>
      </c>
      <c r="J54" s="185">
        <v>1287</v>
      </c>
      <c r="K54" s="185">
        <v>1496</v>
      </c>
      <c r="L54" s="185">
        <v>1866</v>
      </c>
      <c r="M54" s="185">
        <v>2406</v>
      </c>
      <c r="N54" s="185">
        <v>2988</v>
      </c>
      <c r="O54" t="s">
        <v>389</v>
      </c>
      <c r="P54">
        <v>1</v>
      </c>
      <c r="Q54">
        <v>15</v>
      </c>
      <c r="R54" t="s">
        <v>738</v>
      </c>
    </row>
    <row r="55" spans="1:18" x14ac:dyDescent="0.25">
      <c r="A55" t="s">
        <v>389</v>
      </c>
      <c r="B55" t="s">
        <v>744</v>
      </c>
      <c r="C55" t="s">
        <v>414</v>
      </c>
      <c r="D55" t="s">
        <v>757</v>
      </c>
      <c r="E55" t="s">
        <v>426</v>
      </c>
      <c r="F55">
        <v>1</v>
      </c>
      <c r="G55" t="s">
        <v>755</v>
      </c>
      <c r="H55" t="s">
        <v>771</v>
      </c>
      <c r="I55">
        <v>35136</v>
      </c>
      <c r="J55" s="185">
        <v>1286</v>
      </c>
      <c r="K55" s="185">
        <v>1477</v>
      </c>
      <c r="L55" s="185">
        <v>1865</v>
      </c>
      <c r="M55" s="185">
        <v>2236</v>
      </c>
      <c r="N55" s="185">
        <v>2537</v>
      </c>
      <c r="O55" t="s">
        <v>389</v>
      </c>
      <c r="P55">
        <v>1</v>
      </c>
      <c r="Q55">
        <v>1</v>
      </c>
      <c r="R55" t="s">
        <v>574</v>
      </c>
    </row>
    <row r="56" spans="1:18" x14ac:dyDescent="0.25">
      <c r="A56" t="s">
        <v>389</v>
      </c>
      <c r="B56" t="s">
        <v>744</v>
      </c>
      <c r="C56" t="s">
        <v>892</v>
      </c>
      <c r="D56" t="s">
        <v>895</v>
      </c>
      <c r="E56" t="s">
        <v>450</v>
      </c>
      <c r="F56">
        <v>0</v>
      </c>
      <c r="G56" t="s">
        <v>893</v>
      </c>
      <c r="H56" t="s">
        <v>900</v>
      </c>
      <c r="I56">
        <v>3181</v>
      </c>
      <c r="J56" s="185">
        <v>1114</v>
      </c>
      <c r="K56" s="185">
        <v>1316</v>
      </c>
      <c r="L56" s="185">
        <v>1616</v>
      </c>
      <c r="M56" s="185">
        <v>2082</v>
      </c>
      <c r="N56" s="185">
        <v>2348</v>
      </c>
      <c r="O56" t="s">
        <v>389</v>
      </c>
      <c r="P56">
        <v>1</v>
      </c>
      <c r="Q56">
        <v>11</v>
      </c>
      <c r="R56" t="s">
        <v>705</v>
      </c>
    </row>
    <row r="57" spans="1:18" x14ac:dyDescent="0.25">
      <c r="A57" t="s">
        <v>389</v>
      </c>
      <c r="B57" t="s">
        <v>744</v>
      </c>
      <c r="C57" t="s">
        <v>414</v>
      </c>
      <c r="D57" t="s">
        <v>757</v>
      </c>
      <c r="E57" t="s">
        <v>427</v>
      </c>
      <c r="F57">
        <v>1</v>
      </c>
      <c r="G57" t="s">
        <v>755</v>
      </c>
      <c r="H57" t="s">
        <v>772</v>
      </c>
      <c r="I57">
        <v>11020</v>
      </c>
      <c r="J57" s="185">
        <v>1286</v>
      </c>
      <c r="K57" s="185">
        <v>1477</v>
      </c>
      <c r="L57" s="185">
        <v>1865</v>
      </c>
      <c r="M57" s="185">
        <v>2236</v>
      </c>
      <c r="N57" s="185">
        <v>2537</v>
      </c>
      <c r="O57" t="s">
        <v>389</v>
      </c>
      <c r="P57">
        <v>0</v>
      </c>
      <c r="Q57">
        <v>5</v>
      </c>
      <c r="R57" t="s">
        <v>627</v>
      </c>
    </row>
    <row r="58" spans="1:18" x14ac:dyDescent="0.25">
      <c r="A58" t="s">
        <v>389</v>
      </c>
      <c r="B58" t="s">
        <v>744</v>
      </c>
      <c r="C58" t="s">
        <v>962</v>
      </c>
      <c r="D58" t="s">
        <v>965</v>
      </c>
      <c r="E58" t="s">
        <v>398</v>
      </c>
      <c r="F58">
        <v>1</v>
      </c>
      <c r="G58" t="s">
        <v>963</v>
      </c>
      <c r="H58" t="s">
        <v>974</v>
      </c>
      <c r="I58">
        <v>63505</v>
      </c>
      <c r="J58" s="185">
        <v>1731</v>
      </c>
      <c r="K58" s="185">
        <v>2100</v>
      </c>
      <c r="L58" s="185">
        <v>2511</v>
      </c>
      <c r="M58" s="185">
        <v>3036</v>
      </c>
      <c r="N58" s="185">
        <v>3598</v>
      </c>
      <c r="O58" t="s">
        <v>389</v>
      </c>
      <c r="P58">
        <v>1</v>
      </c>
      <c r="Q58">
        <v>1</v>
      </c>
      <c r="R58" t="s">
        <v>593</v>
      </c>
    </row>
    <row r="59" spans="1:18" x14ac:dyDescent="0.25">
      <c r="A59" t="s">
        <v>389</v>
      </c>
      <c r="B59" t="s">
        <v>744</v>
      </c>
      <c r="C59" t="s">
        <v>512</v>
      </c>
      <c r="D59" t="s">
        <v>938</v>
      </c>
      <c r="E59" t="s">
        <v>517</v>
      </c>
      <c r="F59">
        <v>1</v>
      </c>
      <c r="G59" t="s">
        <v>936</v>
      </c>
      <c r="H59" t="s">
        <v>944</v>
      </c>
      <c r="I59">
        <v>11484</v>
      </c>
      <c r="J59" s="185">
        <v>1287</v>
      </c>
      <c r="K59" s="185">
        <v>1496</v>
      </c>
      <c r="L59" s="185">
        <v>1866</v>
      </c>
      <c r="M59" s="185">
        <v>2406</v>
      </c>
      <c r="N59" s="185">
        <v>2988</v>
      </c>
      <c r="O59" t="s">
        <v>389</v>
      </c>
      <c r="P59">
        <v>1</v>
      </c>
      <c r="Q59">
        <v>11</v>
      </c>
      <c r="R59" t="s">
        <v>711</v>
      </c>
    </row>
    <row r="60" spans="1:18" x14ac:dyDescent="0.25">
      <c r="A60" t="s">
        <v>389</v>
      </c>
      <c r="B60" t="s">
        <v>744</v>
      </c>
      <c r="C60" t="s">
        <v>512</v>
      </c>
      <c r="D60" t="s">
        <v>938</v>
      </c>
      <c r="E60" t="s">
        <v>518</v>
      </c>
      <c r="F60">
        <v>1</v>
      </c>
      <c r="G60" t="s">
        <v>936</v>
      </c>
      <c r="H60" t="s">
        <v>945</v>
      </c>
      <c r="I60">
        <v>38086</v>
      </c>
      <c r="J60" s="185">
        <v>1287</v>
      </c>
      <c r="K60" s="185">
        <v>1496</v>
      </c>
      <c r="L60" s="185">
        <v>1866</v>
      </c>
      <c r="M60" s="185">
        <v>2406</v>
      </c>
      <c r="N60" s="185">
        <v>2988</v>
      </c>
      <c r="O60" t="s">
        <v>389</v>
      </c>
      <c r="P60">
        <v>1</v>
      </c>
      <c r="Q60">
        <v>1</v>
      </c>
      <c r="R60" t="s">
        <v>591</v>
      </c>
    </row>
    <row r="61" spans="1:18" x14ac:dyDescent="0.25">
      <c r="A61" t="s">
        <v>389</v>
      </c>
      <c r="B61" t="s">
        <v>744</v>
      </c>
      <c r="C61" t="s">
        <v>917</v>
      </c>
      <c r="D61" t="s">
        <v>920</v>
      </c>
      <c r="E61" t="s">
        <v>492</v>
      </c>
      <c r="F61">
        <v>1</v>
      </c>
      <c r="G61" t="s">
        <v>918</v>
      </c>
      <c r="H61" t="s">
        <v>923</v>
      </c>
      <c r="I61">
        <v>22037</v>
      </c>
      <c r="J61" s="185">
        <v>1372</v>
      </c>
      <c r="K61" s="185">
        <v>1591</v>
      </c>
      <c r="L61" s="185">
        <v>1969</v>
      </c>
      <c r="M61" s="185">
        <v>2433</v>
      </c>
      <c r="N61" s="185">
        <v>2872</v>
      </c>
      <c r="O61" t="s">
        <v>389</v>
      </c>
      <c r="P61">
        <v>1</v>
      </c>
      <c r="Q61">
        <v>11</v>
      </c>
      <c r="R61" t="s">
        <v>709</v>
      </c>
    </row>
    <row r="62" spans="1:18" x14ac:dyDescent="0.25">
      <c r="A62" t="s">
        <v>389</v>
      </c>
      <c r="B62" t="s">
        <v>744</v>
      </c>
      <c r="C62" t="s">
        <v>414</v>
      </c>
      <c r="D62" t="s">
        <v>817</v>
      </c>
      <c r="E62" t="s">
        <v>478</v>
      </c>
      <c r="F62">
        <v>1</v>
      </c>
      <c r="G62" t="s">
        <v>755</v>
      </c>
      <c r="H62" t="s">
        <v>831</v>
      </c>
      <c r="I62">
        <v>8562</v>
      </c>
      <c r="J62" s="185">
        <v>1286</v>
      </c>
      <c r="K62" s="185">
        <v>1477</v>
      </c>
      <c r="L62" s="185">
        <v>1865</v>
      </c>
      <c r="M62" s="185">
        <v>2236</v>
      </c>
      <c r="N62" s="185">
        <v>2537</v>
      </c>
      <c r="O62" t="s">
        <v>389</v>
      </c>
      <c r="P62">
        <v>1</v>
      </c>
      <c r="Q62">
        <v>11</v>
      </c>
      <c r="R62" t="s">
        <v>696</v>
      </c>
    </row>
    <row r="63" spans="1:18" x14ac:dyDescent="0.25">
      <c r="A63" t="s">
        <v>389</v>
      </c>
      <c r="B63" t="s">
        <v>744</v>
      </c>
      <c r="C63" t="s">
        <v>917</v>
      </c>
      <c r="D63" t="s">
        <v>920</v>
      </c>
      <c r="E63" t="s">
        <v>493</v>
      </c>
      <c r="F63">
        <v>1</v>
      </c>
      <c r="G63" t="s">
        <v>918</v>
      </c>
      <c r="H63" t="s">
        <v>924</v>
      </c>
      <c r="I63">
        <v>60297</v>
      </c>
      <c r="J63" s="185">
        <v>1372</v>
      </c>
      <c r="K63" s="185">
        <v>1591</v>
      </c>
      <c r="L63" s="185">
        <v>1969</v>
      </c>
      <c r="M63" s="185">
        <v>2433</v>
      </c>
      <c r="N63" s="185">
        <v>2872</v>
      </c>
      <c r="O63" t="s">
        <v>389</v>
      </c>
      <c r="P63">
        <v>0</v>
      </c>
      <c r="Q63">
        <v>5</v>
      </c>
      <c r="R63" t="s">
        <v>642</v>
      </c>
    </row>
    <row r="64" spans="1:18" x14ac:dyDescent="0.25">
      <c r="A64" t="s">
        <v>389</v>
      </c>
      <c r="B64" t="s">
        <v>744</v>
      </c>
      <c r="C64" t="s">
        <v>870</v>
      </c>
      <c r="D64" t="s">
        <v>873</v>
      </c>
      <c r="E64" t="s">
        <v>552</v>
      </c>
      <c r="F64">
        <v>0</v>
      </c>
      <c r="G64" t="s">
        <v>871</v>
      </c>
      <c r="H64" t="s">
        <v>878</v>
      </c>
      <c r="I64">
        <v>1628</v>
      </c>
      <c r="J64" s="185">
        <v>1104</v>
      </c>
      <c r="K64" s="185">
        <v>1304</v>
      </c>
      <c r="L64" s="185">
        <v>1601</v>
      </c>
      <c r="M64" s="185">
        <v>2062</v>
      </c>
      <c r="N64" s="185">
        <v>2326</v>
      </c>
      <c r="O64" t="s">
        <v>389</v>
      </c>
      <c r="P64">
        <v>1</v>
      </c>
      <c r="Q64">
        <v>11</v>
      </c>
      <c r="R64" t="s">
        <v>703</v>
      </c>
    </row>
    <row r="65" spans="1:18" x14ac:dyDescent="0.25">
      <c r="A65" t="s">
        <v>389</v>
      </c>
      <c r="B65" t="s">
        <v>744</v>
      </c>
      <c r="C65" t="s">
        <v>414</v>
      </c>
      <c r="D65" t="s">
        <v>757</v>
      </c>
      <c r="E65" t="s">
        <v>428</v>
      </c>
      <c r="F65">
        <v>1</v>
      </c>
      <c r="G65" t="s">
        <v>755</v>
      </c>
      <c r="H65" t="s">
        <v>773</v>
      </c>
      <c r="I65">
        <v>119970</v>
      </c>
      <c r="J65" s="185">
        <v>1286</v>
      </c>
      <c r="K65" s="185">
        <v>1477</v>
      </c>
      <c r="L65" s="185">
        <v>1865</v>
      </c>
      <c r="M65" s="185">
        <v>2236</v>
      </c>
      <c r="N65" s="185">
        <v>2537</v>
      </c>
      <c r="O65" t="s">
        <v>389</v>
      </c>
      <c r="P65">
        <v>1</v>
      </c>
      <c r="Q65">
        <v>3</v>
      </c>
      <c r="R65" t="s">
        <v>599</v>
      </c>
    </row>
    <row r="66" spans="1:18" x14ac:dyDescent="0.25">
      <c r="A66" t="s">
        <v>389</v>
      </c>
      <c r="B66" t="s">
        <v>744</v>
      </c>
      <c r="C66" t="s">
        <v>892</v>
      </c>
      <c r="D66" t="s">
        <v>895</v>
      </c>
      <c r="E66" t="s">
        <v>429</v>
      </c>
      <c r="F66">
        <v>0</v>
      </c>
      <c r="G66" t="s">
        <v>893</v>
      </c>
      <c r="H66" t="s">
        <v>901</v>
      </c>
      <c r="I66">
        <v>1881</v>
      </c>
      <c r="J66" s="185">
        <v>1114</v>
      </c>
      <c r="K66" s="185">
        <v>1316</v>
      </c>
      <c r="L66" s="185">
        <v>1616</v>
      </c>
      <c r="M66" s="185">
        <v>2082</v>
      </c>
      <c r="N66" s="185">
        <v>2348</v>
      </c>
      <c r="O66" t="s">
        <v>389</v>
      </c>
      <c r="P66">
        <v>1</v>
      </c>
      <c r="Q66">
        <v>1</v>
      </c>
      <c r="R66" t="s">
        <v>585</v>
      </c>
    </row>
    <row r="67" spans="1:18" x14ac:dyDescent="0.25">
      <c r="A67" t="s">
        <v>389</v>
      </c>
      <c r="B67" t="s">
        <v>744</v>
      </c>
      <c r="C67" t="s">
        <v>892</v>
      </c>
      <c r="D67" t="s">
        <v>895</v>
      </c>
      <c r="E67" t="s">
        <v>451</v>
      </c>
      <c r="F67">
        <v>0</v>
      </c>
      <c r="G67" t="s">
        <v>893</v>
      </c>
      <c r="H67" t="s">
        <v>902</v>
      </c>
      <c r="I67">
        <v>5529</v>
      </c>
      <c r="J67" s="185">
        <v>1114</v>
      </c>
      <c r="K67" s="185">
        <v>1316</v>
      </c>
      <c r="L67" s="185">
        <v>1616</v>
      </c>
      <c r="M67" s="185">
        <v>2082</v>
      </c>
      <c r="N67" s="185">
        <v>2348</v>
      </c>
      <c r="O67" t="s">
        <v>389</v>
      </c>
      <c r="P67">
        <v>1</v>
      </c>
      <c r="Q67">
        <v>11</v>
      </c>
      <c r="R67" t="s">
        <v>706</v>
      </c>
    </row>
    <row r="68" spans="1:18" x14ac:dyDescent="0.25">
      <c r="A68" t="s">
        <v>389</v>
      </c>
      <c r="B68" t="s">
        <v>744</v>
      </c>
      <c r="C68" t="s">
        <v>414</v>
      </c>
      <c r="D68" t="s">
        <v>757</v>
      </c>
      <c r="E68" t="s">
        <v>539</v>
      </c>
      <c r="F68">
        <v>1</v>
      </c>
      <c r="G68" t="s">
        <v>755</v>
      </c>
      <c r="H68" t="s">
        <v>774</v>
      </c>
      <c r="I68">
        <v>9109</v>
      </c>
      <c r="J68" s="185">
        <v>1286</v>
      </c>
      <c r="K68" s="185">
        <v>1477</v>
      </c>
      <c r="L68" s="185">
        <v>1865</v>
      </c>
      <c r="M68" s="185">
        <v>2236</v>
      </c>
      <c r="N68" s="185">
        <v>2537</v>
      </c>
      <c r="O68" t="s">
        <v>389</v>
      </c>
      <c r="P68">
        <v>1</v>
      </c>
      <c r="Q68">
        <v>1</v>
      </c>
      <c r="R68" t="s">
        <v>575</v>
      </c>
    </row>
    <row r="69" spans="1:18" x14ac:dyDescent="0.25">
      <c r="A69" t="s">
        <v>389</v>
      </c>
      <c r="B69" t="s">
        <v>744</v>
      </c>
      <c r="C69" t="s">
        <v>892</v>
      </c>
      <c r="D69" t="s">
        <v>895</v>
      </c>
      <c r="E69" t="s">
        <v>452</v>
      </c>
      <c r="F69">
        <v>0</v>
      </c>
      <c r="G69" t="s">
        <v>893</v>
      </c>
      <c r="H69" t="s">
        <v>903</v>
      </c>
      <c r="I69">
        <v>3041</v>
      </c>
      <c r="J69" s="185">
        <v>1114</v>
      </c>
      <c r="K69" s="185">
        <v>1316</v>
      </c>
      <c r="L69" s="185">
        <v>1616</v>
      </c>
      <c r="M69" s="185">
        <v>2082</v>
      </c>
      <c r="N69" s="185">
        <v>2348</v>
      </c>
      <c r="O69" t="s">
        <v>389</v>
      </c>
      <c r="P69">
        <v>1</v>
      </c>
      <c r="Q69">
        <v>11</v>
      </c>
      <c r="R69" t="s">
        <v>707</v>
      </c>
    </row>
    <row r="70" spans="1:18" x14ac:dyDescent="0.25">
      <c r="A70" t="s">
        <v>389</v>
      </c>
      <c r="B70" t="s">
        <v>744</v>
      </c>
      <c r="C70" t="s">
        <v>870</v>
      </c>
      <c r="D70" t="s">
        <v>873</v>
      </c>
      <c r="E70" t="s">
        <v>553</v>
      </c>
      <c r="F70">
        <v>0</v>
      </c>
      <c r="G70" t="s">
        <v>871</v>
      </c>
      <c r="H70" t="s">
        <v>879</v>
      </c>
      <c r="I70">
        <v>17785</v>
      </c>
      <c r="J70" s="185">
        <v>1104</v>
      </c>
      <c r="K70" s="185">
        <v>1304</v>
      </c>
      <c r="L70" s="185">
        <v>1601</v>
      </c>
      <c r="M70" s="185">
        <v>2062</v>
      </c>
      <c r="N70" s="185">
        <v>2326</v>
      </c>
      <c r="O70" t="s">
        <v>389</v>
      </c>
      <c r="P70">
        <v>0</v>
      </c>
      <c r="Q70">
        <v>5</v>
      </c>
      <c r="R70" t="s">
        <v>635</v>
      </c>
    </row>
    <row r="71" spans="1:18" x14ac:dyDescent="0.25">
      <c r="A71" t="s">
        <v>389</v>
      </c>
      <c r="B71" t="s">
        <v>744</v>
      </c>
      <c r="C71" t="s">
        <v>833</v>
      </c>
      <c r="D71" t="s">
        <v>817</v>
      </c>
      <c r="E71" t="s">
        <v>479</v>
      </c>
      <c r="F71">
        <v>1</v>
      </c>
      <c r="G71" t="s">
        <v>834</v>
      </c>
      <c r="H71" t="s">
        <v>832</v>
      </c>
      <c r="I71">
        <v>6219</v>
      </c>
      <c r="J71" s="185">
        <v>1286</v>
      </c>
      <c r="K71" s="185">
        <v>1477</v>
      </c>
      <c r="L71" s="185">
        <v>1865</v>
      </c>
      <c r="M71" s="185">
        <v>2236</v>
      </c>
      <c r="N71" s="185">
        <v>2539</v>
      </c>
      <c r="O71" t="s">
        <v>389</v>
      </c>
      <c r="P71">
        <v>1</v>
      </c>
      <c r="Q71">
        <v>3</v>
      </c>
      <c r="R71" t="s">
        <v>607</v>
      </c>
    </row>
    <row r="72" spans="1:18" x14ac:dyDescent="0.25">
      <c r="A72" t="s">
        <v>389</v>
      </c>
      <c r="B72" t="s">
        <v>744</v>
      </c>
      <c r="C72" t="s">
        <v>512</v>
      </c>
      <c r="D72" t="s">
        <v>938</v>
      </c>
      <c r="E72" t="s">
        <v>519</v>
      </c>
      <c r="F72">
        <v>1</v>
      </c>
      <c r="G72" t="s">
        <v>936</v>
      </c>
      <c r="H72" t="s">
        <v>946</v>
      </c>
      <c r="I72">
        <v>7137</v>
      </c>
      <c r="J72" s="185">
        <v>1287</v>
      </c>
      <c r="K72" s="185">
        <v>1496</v>
      </c>
      <c r="L72" s="185">
        <v>1866</v>
      </c>
      <c r="M72" s="185">
        <v>2406</v>
      </c>
      <c r="N72" s="185">
        <v>2988</v>
      </c>
      <c r="O72" t="s">
        <v>389</v>
      </c>
      <c r="P72">
        <v>1</v>
      </c>
      <c r="Q72">
        <v>3</v>
      </c>
      <c r="R72" t="s">
        <v>620</v>
      </c>
    </row>
    <row r="73" spans="1:18" x14ac:dyDescent="0.25">
      <c r="A73" t="s">
        <v>389</v>
      </c>
      <c r="B73" t="s">
        <v>744</v>
      </c>
      <c r="C73" t="s">
        <v>512</v>
      </c>
      <c r="D73" t="s">
        <v>938</v>
      </c>
      <c r="E73" t="s">
        <v>520</v>
      </c>
      <c r="F73">
        <v>1</v>
      </c>
      <c r="G73" t="s">
        <v>936</v>
      </c>
      <c r="H73" t="s">
        <v>949</v>
      </c>
      <c r="I73">
        <v>15394</v>
      </c>
      <c r="J73" s="185">
        <v>1287</v>
      </c>
      <c r="K73" s="185">
        <v>1496</v>
      </c>
      <c r="L73" s="185">
        <v>1866</v>
      </c>
      <c r="M73" s="185">
        <v>2406</v>
      </c>
      <c r="N73" s="185">
        <v>2988</v>
      </c>
      <c r="O73" t="s">
        <v>389</v>
      </c>
      <c r="P73">
        <v>0</v>
      </c>
      <c r="Q73">
        <v>5</v>
      </c>
      <c r="R73" t="s">
        <v>644</v>
      </c>
    </row>
    <row r="74" spans="1:18" x14ac:dyDescent="0.25">
      <c r="A74" t="s">
        <v>389</v>
      </c>
      <c r="B74" t="s">
        <v>744</v>
      </c>
      <c r="C74" t="s">
        <v>512</v>
      </c>
      <c r="D74" t="s">
        <v>938</v>
      </c>
      <c r="E74" t="s">
        <v>521</v>
      </c>
      <c r="F74">
        <v>1</v>
      </c>
      <c r="G74" t="s">
        <v>936</v>
      </c>
      <c r="H74" t="s">
        <v>950</v>
      </c>
      <c r="I74">
        <v>4213</v>
      </c>
      <c r="J74" s="185">
        <v>1287</v>
      </c>
      <c r="K74" s="185">
        <v>1496</v>
      </c>
      <c r="L74" s="185">
        <v>1866</v>
      </c>
      <c r="M74" s="185">
        <v>2406</v>
      </c>
      <c r="N74" s="185">
        <v>2988</v>
      </c>
      <c r="O74" t="s">
        <v>389</v>
      </c>
      <c r="P74">
        <v>1</v>
      </c>
      <c r="Q74">
        <v>15</v>
      </c>
      <c r="R74" t="s">
        <v>739</v>
      </c>
    </row>
    <row r="75" spans="1:18" x14ac:dyDescent="0.25">
      <c r="A75" t="s">
        <v>389</v>
      </c>
      <c r="B75" t="s">
        <v>744</v>
      </c>
      <c r="C75" t="s">
        <v>892</v>
      </c>
      <c r="D75" t="s">
        <v>895</v>
      </c>
      <c r="E75" t="s">
        <v>453</v>
      </c>
      <c r="F75">
        <v>0</v>
      </c>
      <c r="G75" t="s">
        <v>893</v>
      </c>
      <c r="H75" t="s">
        <v>904</v>
      </c>
      <c r="I75">
        <v>8249</v>
      </c>
      <c r="J75" s="185">
        <v>1114</v>
      </c>
      <c r="K75" s="185">
        <v>1316</v>
      </c>
      <c r="L75" s="185">
        <v>1616</v>
      </c>
      <c r="M75" s="185">
        <v>2082</v>
      </c>
      <c r="N75" s="185">
        <v>2348</v>
      </c>
      <c r="O75" t="s">
        <v>389</v>
      </c>
      <c r="P75">
        <v>1</v>
      </c>
      <c r="Q75">
        <v>7</v>
      </c>
      <c r="R75" t="s">
        <v>663</v>
      </c>
    </row>
    <row r="76" spans="1:18" x14ac:dyDescent="0.25">
      <c r="A76" t="s">
        <v>389</v>
      </c>
      <c r="B76" t="s">
        <v>744</v>
      </c>
      <c r="C76" t="s">
        <v>414</v>
      </c>
      <c r="D76" t="s">
        <v>817</v>
      </c>
      <c r="E76" t="s">
        <v>522</v>
      </c>
      <c r="F76">
        <v>1</v>
      </c>
      <c r="G76" t="s">
        <v>755</v>
      </c>
      <c r="H76" t="s">
        <v>835</v>
      </c>
      <c r="I76">
        <v>2356</v>
      </c>
      <c r="J76" s="185">
        <v>1286</v>
      </c>
      <c r="K76" s="185">
        <v>1477</v>
      </c>
      <c r="L76" s="185">
        <v>1865</v>
      </c>
      <c r="M76" s="185">
        <v>2236</v>
      </c>
      <c r="N76" s="185">
        <v>2537</v>
      </c>
      <c r="O76" t="s">
        <v>389</v>
      </c>
      <c r="P76">
        <v>0</v>
      </c>
      <c r="Q76">
        <v>5</v>
      </c>
      <c r="R76" t="s">
        <v>631</v>
      </c>
    </row>
    <row r="77" spans="1:18" x14ac:dyDescent="0.25">
      <c r="A77" t="s">
        <v>389</v>
      </c>
      <c r="B77" t="s">
        <v>744</v>
      </c>
      <c r="C77" t="s">
        <v>917</v>
      </c>
      <c r="D77" t="s">
        <v>920</v>
      </c>
      <c r="E77" t="s">
        <v>494</v>
      </c>
      <c r="F77">
        <v>1</v>
      </c>
      <c r="G77" t="s">
        <v>918</v>
      </c>
      <c r="H77" t="s">
        <v>925</v>
      </c>
      <c r="I77">
        <v>17577</v>
      </c>
      <c r="J77" s="185">
        <v>1372</v>
      </c>
      <c r="K77" s="185">
        <v>1591</v>
      </c>
      <c r="L77" s="185">
        <v>1969</v>
      </c>
      <c r="M77" s="185">
        <v>2433</v>
      </c>
      <c r="N77" s="185">
        <v>2872</v>
      </c>
      <c r="O77" t="s">
        <v>389</v>
      </c>
      <c r="P77">
        <v>1</v>
      </c>
      <c r="Q77">
        <v>15</v>
      </c>
      <c r="R77" t="s">
        <v>737</v>
      </c>
    </row>
    <row r="78" spans="1:18" x14ac:dyDescent="0.25">
      <c r="A78" t="s">
        <v>389</v>
      </c>
      <c r="B78" t="s">
        <v>744</v>
      </c>
      <c r="C78" t="s">
        <v>414</v>
      </c>
      <c r="D78" t="s">
        <v>757</v>
      </c>
      <c r="E78" t="s">
        <v>430</v>
      </c>
      <c r="F78">
        <v>1</v>
      </c>
      <c r="G78" t="s">
        <v>755</v>
      </c>
      <c r="H78" t="s">
        <v>775</v>
      </c>
      <c r="I78">
        <v>59473</v>
      </c>
      <c r="J78" s="185">
        <v>1286</v>
      </c>
      <c r="K78" s="185">
        <v>1477</v>
      </c>
      <c r="L78" s="185">
        <v>1865</v>
      </c>
      <c r="M78" s="185">
        <v>2236</v>
      </c>
      <c r="N78" s="185">
        <v>2537</v>
      </c>
      <c r="O78" t="s">
        <v>389</v>
      </c>
      <c r="P78">
        <v>1</v>
      </c>
      <c r="Q78">
        <v>15</v>
      </c>
      <c r="R78" t="s">
        <v>728</v>
      </c>
    </row>
    <row r="79" spans="1:18" x14ac:dyDescent="0.25">
      <c r="A79" t="s">
        <v>389</v>
      </c>
      <c r="B79" t="s">
        <v>744</v>
      </c>
      <c r="C79" t="s">
        <v>414</v>
      </c>
      <c r="D79" t="s">
        <v>757</v>
      </c>
      <c r="E79" t="s">
        <v>540</v>
      </c>
      <c r="F79">
        <v>1</v>
      </c>
      <c r="G79" t="s">
        <v>755</v>
      </c>
      <c r="H79" t="s">
        <v>776</v>
      </c>
      <c r="I79">
        <v>22454</v>
      </c>
      <c r="J79" s="185">
        <v>1286</v>
      </c>
      <c r="K79" s="185">
        <v>1477</v>
      </c>
      <c r="L79" s="185">
        <v>1865</v>
      </c>
      <c r="M79" s="185">
        <v>2236</v>
      </c>
      <c r="N79" s="185">
        <v>2537</v>
      </c>
      <c r="O79" t="s">
        <v>389</v>
      </c>
      <c r="P79">
        <v>1</v>
      </c>
      <c r="Q79">
        <v>3</v>
      </c>
      <c r="R79" t="s">
        <v>600</v>
      </c>
    </row>
    <row r="80" spans="1:18" x14ac:dyDescent="0.25">
      <c r="A80" t="s">
        <v>389</v>
      </c>
      <c r="B80" t="s">
        <v>744</v>
      </c>
      <c r="C80" t="s">
        <v>414</v>
      </c>
      <c r="D80" t="s">
        <v>757</v>
      </c>
      <c r="E80" t="s">
        <v>431</v>
      </c>
      <c r="F80">
        <v>1</v>
      </c>
      <c r="G80" t="s">
        <v>755</v>
      </c>
      <c r="H80" t="s">
        <v>777</v>
      </c>
      <c r="I80">
        <v>6106</v>
      </c>
      <c r="J80" s="185">
        <v>1286</v>
      </c>
      <c r="K80" s="185">
        <v>1477</v>
      </c>
      <c r="L80" s="185">
        <v>1865</v>
      </c>
      <c r="M80" s="185">
        <v>2236</v>
      </c>
      <c r="N80" s="185">
        <v>2537</v>
      </c>
      <c r="O80" t="s">
        <v>389</v>
      </c>
      <c r="P80">
        <v>0</v>
      </c>
      <c r="Q80">
        <v>5</v>
      </c>
      <c r="R80" t="s">
        <v>628</v>
      </c>
    </row>
    <row r="81" spans="1:18" x14ac:dyDescent="0.25">
      <c r="A81" t="s">
        <v>389</v>
      </c>
      <c r="B81" t="s">
        <v>744</v>
      </c>
      <c r="C81" t="s">
        <v>917</v>
      </c>
      <c r="D81" t="s">
        <v>920</v>
      </c>
      <c r="E81" t="s">
        <v>495</v>
      </c>
      <c r="F81">
        <v>1</v>
      </c>
      <c r="G81" t="s">
        <v>918</v>
      </c>
      <c r="H81" t="s">
        <v>926</v>
      </c>
      <c r="I81">
        <v>60418</v>
      </c>
      <c r="J81" s="185">
        <v>1372</v>
      </c>
      <c r="K81" s="185">
        <v>1591</v>
      </c>
      <c r="L81" s="185">
        <v>1969</v>
      </c>
      <c r="M81" s="185">
        <v>2433</v>
      </c>
      <c r="N81" s="185">
        <v>2872</v>
      </c>
      <c r="O81" t="s">
        <v>389</v>
      </c>
      <c r="P81">
        <v>1</v>
      </c>
      <c r="Q81">
        <v>9</v>
      </c>
      <c r="R81" t="s">
        <v>686</v>
      </c>
    </row>
    <row r="82" spans="1:18" x14ac:dyDescent="0.25">
      <c r="A82" t="s">
        <v>389</v>
      </c>
      <c r="B82" t="s">
        <v>744</v>
      </c>
      <c r="C82" t="s">
        <v>847</v>
      </c>
      <c r="D82" t="s">
        <v>850</v>
      </c>
      <c r="E82" t="s">
        <v>496</v>
      </c>
      <c r="F82">
        <v>1</v>
      </c>
      <c r="G82" t="s">
        <v>848</v>
      </c>
      <c r="H82" t="s">
        <v>856</v>
      </c>
      <c r="I82">
        <v>7736</v>
      </c>
      <c r="J82" s="185">
        <v>1246</v>
      </c>
      <c r="K82" s="185">
        <v>1445</v>
      </c>
      <c r="L82" s="185">
        <v>1788</v>
      </c>
      <c r="M82" s="185">
        <v>2210</v>
      </c>
      <c r="N82" s="185">
        <v>2608</v>
      </c>
      <c r="O82" t="s">
        <v>389</v>
      </c>
      <c r="P82">
        <v>0</v>
      </c>
      <c r="Q82">
        <v>5</v>
      </c>
      <c r="R82" t="s">
        <v>633</v>
      </c>
    </row>
    <row r="83" spans="1:18" x14ac:dyDescent="0.25">
      <c r="A83" t="s">
        <v>389</v>
      </c>
      <c r="B83" t="s">
        <v>744</v>
      </c>
      <c r="C83" t="s">
        <v>414</v>
      </c>
      <c r="D83" t="s">
        <v>817</v>
      </c>
      <c r="E83" t="s">
        <v>480</v>
      </c>
      <c r="F83">
        <v>1</v>
      </c>
      <c r="G83" t="s">
        <v>755</v>
      </c>
      <c r="H83" t="s">
        <v>836</v>
      </c>
      <c r="I83">
        <v>4236</v>
      </c>
      <c r="J83" s="185">
        <v>1286</v>
      </c>
      <c r="K83" s="185">
        <v>1477</v>
      </c>
      <c r="L83" s="185">
        <v>1865</v>
      </c>
      <c r="M83" s="185">
        <v>2236</v>
      </c>
      <c r="N83" s="185">
        <v>2537</v>
      </c>
      <c r="O83" t="s">
        <v>389</v>
      </c>
      <c r="P83">
        <v>1</v>
      </c>
      <c r="Q83">
        <v>3</v>
      </c>
      <c r="R83" t="s">
        <v>608</v>
      </c>
    </row>
    <row r="84" spans="1:18" x14ac:dyDescent="0.25">
      <c r="A84" t="s">
        <v>389</v>
      </c>
      <c r="B84" t="s">
        <v>744</v>
      </c>
      <c r="C84" t="s">
        <v>414</v>
      </c>
      <c r="D84" t="s">
        <v>817</v>
      </c>
      <c r="E84" t="s">
        <v>481</v>
      </c>
      <c r="F84">
        <v>1</v>
      </c>
      <c r="G84" t="s">
        <v>755</v>
      </c>
      <c r="H84" t="s">
        <v>837</v>
      </c>
      <c r="I84">
        <v>47646</v>
      </c>
      <c r="J84" s="185">
        <v>1286</v>
      </c>
      <c r="K84" s="185">
        <v>1477</v>
      </c>
      <c r="L84" s="185">
        <v>1865</v>
      </c>
      <c r="M84" s="185">
        <v>2236</v>
      </c>
      <c r="N84" s="185">
        <v>2537</v>
      </c>
      <c r="O84" t="s">
        <v>389</v>
      </c>
      <c r="P84">
        <v>1</v>
      </c>
      <c r="Q84">
        <v>1</v>
      </c>
      <c r="R84" t="s">
        <v>580</v>
      </c>
    </row>
    <row r="85" spans="1:18" x14ac:dyDescent="0.25">
      <c r="A85" t="s">
        <v>389</v>
      </c>
      <c r="B85" t="s">
        <v>744</v>
      </c>
      <c r="C85" t="s">
        <v>917</v>
      </c>
      <c r="D85" t="s">
        <v>920</v>
      </c>
      <c r="E85" t="s">
        <v>497</v>
      </c>
      <c r="F85">
        <v>1</v>
      </c>
      <c r="G85" t="s">
        <v>918</v>
      </c>
      <c r="H85" t="s">
        <v>927</v>
      </c>
      <c r="I85">
        <v>52340</v>
      </c>
      <c r="J85" s="185">
        <v>1372</v>
      </c>
      <c r="K85" s="185">
        <v>1591</v>
      </c>
      <c r="L85" s="185">
        <v>1969</v>
      </c>
      <c r="M85" s="185">
        <v>2433</v>
      </c>
      <c r="N85" s="185">
        <v>2872</v>
      </c>
      <c r="O85" t="s">
        <v>389</v>
      </c>
      <c r="P85">
        <v>0</v>
      </c>
      <c r="Q85">
        <v>5</v>
      </c>
      <c r="R85" t="s">
        <v>643</v>
      </c>
    </row>
    <row r="86" spans="1:18" x14ac:dyDescent="0.25">
      <c r="A86" t="s">
        <v>389</v>
      </c>
      <c r="B86" t="s">
        <v>744</v>
      </c>
      <c r="C86" t="s">
        <v>962</v>
      </c>
      <c r="D86" t="s">
        <v>799</v>
      </c>
      <c r="E86" t="s">
        <v>399</v>
      </c>
      <c r="F86">
        <v>1</v>
      </c>
      <c r="G86" t="s">
        <v>963</v>
      </c>
      <c r="H86" t="s">
        <v>806</v>
      </c>
      <c r="I86">
        <v>18833</v>
      </c>
      <c r="J86" s="185">
        <v>1731</v>
      </c>
      <c r="K86" s="185">
        <v>2100</v>
      </c>
      <c r="L86" s="185">
        <v>2511</v>
      </c>
      <c r="M86" s="185">
        <v>3036</v>
      </c>
      <c r="N86" s="185">
        <v>3598</v>
      </c>
      <c r="O86" t="s">
        <v>389</v>
      </c>
      <c r="P86">
        <v>1</v>
      </c>
      <c r="Q86">
        <v>3</v>
      </c>
      <c r="R86" t="s">
        <v>603</v>
      </c>
    </row>
    <row r="87" spans="1:18" x14ac:dyDescent="0.25">
      <c r="A87" t="s">
        <v>389</v>
      </c>
      <c r="B87" t="s">
        <v>744</v>
      </c>
      <c r="C87" t="s">
        <v>512</v>
      </c>
      <c r="D87" t="s">
        <v>938</v>
      </c>
      <c r="E87" t="s">
        <v>523</v>
      </c>
      <c r="F87">
        <v>1</v>
      </c>
      <c r="G87" t="s">
        <v>936</v>
      </c>
      <c r="H87" t="s">
        <v>951</v>
      </c>
      <c r="I87">
        <v>18006</v>
      </c>
      <c r="J87" s="185">
        <v>1287</v>
      </c>
      <c r="K87" s="185">
        <v>1496</v>
      </c>
      <c r="L87" s="185">
        <v>1866</v>
      </c>
      <c r="M87" s="185">
        <v>2406</v>
      </c>
      <c r="N87" s="185">
        <v>2988</v>
      </c>
      <c r="O87" t="s">
        <v>389</v>
      </c>
      <c r="P87">
        <v>1</v>
      </c>
      <c r="Q87">
        <v>13</v>
      </c>
      <c r="R87" t="s">
        <v>723</v>
      </c>
    </row>
    <row r="88" spans="1:18" x14ac:dyDescent="0.25">
      <c r="A88" t="s">
        <v>389</v>
      </c>
      <c r="B88" t="s">
        <v>744</v>
      </c>
      <c r="C88" t="s">
        <v>892</v>
      </c>
      <c r="D88" t="s">
        <v>895</v>
      </c>
      <c r="E88" t="s">
        <v>454</v>
      </c>
      <c r="F88">
        <v>0</v>
      </c>
      <c r="G88" t="s">
        <v>893</v>
      </c>
      <c r="H88" t="s">
        <v>905</v>
      </c>
      <c r="I88">
        <v>2100</v>
      </c>
      <c r="J88" s="185">
        <v>1114</v>
      </c>
      <c r="K88" s="185">
        <v>1316</v>
      </c>
      <c r="L88" s="185">
        <v>1616</v>
      </c>
      <c r="M88" s="185">
        <v>2082</v>
      </c>
      <c r="N88" s="185">
        <v>2348</v>
      </c>
      <c r="O88" t="s">
        <v>389</v>
      </c>
      <c r="P88">
        <v>1</v>
      </c>
      <c r="Q88">
        <v>9</v>
      </c>
      <c r="R88" t="s">
        <v>683</v>
      </c>
    </row>
    <row r="89" spans="1:18" x14ac:dyDescent="0.25">
      <c r="A89" t="s">
        <v>389</v>
      </c>
      <c r="B89" t="s">
        <v>744</v>
      </c>
      <c r="C89" t="s">
        <v>847</v>
      </c>
      <c r="D89" t="s">
        <v>850</v>
      </c>
      <c r="E89" t="s">
        <v>498</v>
      </c>
      <c r="F89">
        <v>1</v>
      </c>
      <c r="G89" t="s">
        <v>848</v>
      </c>
      <c r="H89" t="s">
        <v>857</v>
      </c>
      <c r="I89">
        <v>31634</v>
      </c>
      <c r="J89" s="185">
        <v>1246</v>
      </c>
      <c r="K89" s="185">
        <v>1445</v>
      </c>
      <c r="L89" s="185">
        <v>1788</v>
      </c>
      <c r="M89" s="185">
        <v>2210</v>
      </c>
      <c r="N89" s="185">
        <v>2608</v>
      </c>
      <c r="O89" t="s">
        <v>389</v>
      </c>
      <c r="P89">
        <v>1</v>
      </c>
      <c r="Q89">
        <v>15</v>
      </c>
      <c r="R89" t="s">
        <v>733</v>
      </c>
    </row>
    <row r="90" spans="1:18" x14ac:dyDescent="0.25">
      <c r="A90" t="s">
        <v>389</v>
      </c>
      <c r="B90" t="s">
        <v>744</v>
      </c>
      <c r="C90" t="s">
        <v>414</v>
      </c>
      <c r="D90" t="s">
        <v>757</v>
      </c>
      <c r="E90" t="s">
        <v>432</v>
      </c>
      <c r="F90">
        <v>1</v>
      </c>
      <c r="G90" t="s">
        <v>755</v>
      </c>
      <c r="H90" t="s">
        <v>778</v>
      </c>
      <c r="I90">
        <v>73301</v>
      </c>
      <c r="J90" s="185">
        <v>1286</v>
      </c>
      <c r="K90" s="185">
        <v>1477</v>
      </c>
      <c r="L90" s="185">
        <v>1865</v>
      </c>
      <c r="M90" s="185">
        <v>2236</v>
      </c>
      <c r="N90" s="185">
        <v>2537</v>
      </c>
      <c r="O90" t="s">
        <v>389</v>
      </c>
      <c r="P90">
        <v>1</v>
      </c>
      <c r="Q90">
        <v>15</v>
      </c>
      <c r="R90" t="s">
        <v>729</v>
      </c>
    </row>
    <row r="91" spans="1:18" x14ac:dyDescent="0.25">
      <c r="A91" t="s">
        <v>389</v>
      </c>
      <c r="B91" t="s">
        <v>744</v>
      </c>
      <c r="C91" t="s">
        <v>962</v>
      </c>
      <c r="D91" t="s">
        <v>965</v>
      </c>
      <c r="E91" t="s">
        <v>400</v>
      </c>
      <c r="F91">
        <v>1</v>
      </c>
      <c r="G91" t="s">
        <v>963</v>
      </c>
      <c r="H91" t="s">
        <v>977</v>
      </c>
      <c r="I91">
        <v>20704</v>
      </c>
      <c r="J91" s="185">
        <v>1731</v>
      </c>
      <c r="K91" s="185">
        <v>2100</v>
      </c>
      <c r="L91" s="185">
        <v>2511</v>
      </c>
      <c r="M91" s="185">
        <v>3036</v>
      </c>
      <c r="N91" s="185">
        <v>3598</v>
      </c>
      <c r="O91" t="s">
        <v>389</v>
      </c>
      <c r="P91">
        <v>1</v>
      </c>
      <c r="Q91">
        <v>1</v>
      </c>
      <c r="R91" t="s">
        <v>594</v>
      </c>
    </row>
    <row r="92" spans="1:18" x14ac:dyDescent="0.25">
      <c r="A92" t="s">
        <v>389</v>
      </c>
      <c r="B92" t="s">
        <v>744</v>
      </c>
      <c r="C92" t="s">
        <v>962</v>
      </c>
      <c r="D92" t="s">
        <v>965</v>
      </c>
      <c r="E92" t="s">
        <v>401</v>
      </c>
      <c r="F92">
        <v>1</v>
      </c>
      <c r="G92" t="s">
        <v>963</v>
      </c>
      <c r="H92" t="s">
        <v>980</v>
      </c>
      <c r="I92">
        <v>13558</v>
      </c>
      <c r="J92" s="185">
        <v>1731</v>
      </c>
      <c r="K92" s="185">
        <v>2100</v>
      </c>
      <c r="L92" s="185">
        <v>2511</v>
      </c>
      <c r="M92" s="185">
        <v>3036</v>
      </c>
      <c r="N92" s="185">
        <v>3598</v>
      </c>
      <c r="O92" t="s">
        <v>389</v>
      </c>
      <c r="P92">
        <v>1</v>
      </c>
      <c r="Q92">
        <v>3</v>
      </c>
      <c r="R92" t="s">
        <v>622</v>
      </c>
    </row>
    <row r="93" spans="1:18" x14ac:dyDescent="0.25">
      <c r="A93" t="s">
        <v>389</v>
      </c>
      <c r="B93" t="s">
        <v>744</v>
      </c>
      <c r="C93" t="s">
        <v>892</v>
      </c>
      <c r="D93" t="s">
        <v>895</v>
      </c>
      <c r="E93" t="s">
        <v>455</v>
      </c>
      <c r="F93">
        <v>0</v>
      </c>
      <c r="G93" t="s">
        <v>893</v>
      </c>
      <c r="H93" t="s">
        <v>906</v>
      </c>
      <c r="I93">
        <v>6684</v>
      </c>
      <c r="J93" s="185">
        <v>1114</v>
      </c>
      <c r="K93" s="185">
        <v>1316</v>
      </c>
      <c r="L93" s="185">
        <v>1616</v>
      </c>
      <c r="M93" s="185">
        <v>2082</v>
      </c>
      <c r="N93" s="185">
        <v>2348</v>
      </c>
      <c r="O93" t="s">
        <v>389</v>
      </c>
      <c r="P93">
        <v>1</v>
      </c>
      <c r="Q93">
        <v>9</v>
      </c>
      <c r="R93" t="s">
        <v>684</v>
      </c>
    </row>
    <row r="94" spans="1:18" x14ac:dyDescent="0.25">
      <c r="A94" t="s">
        <v>389</v>
      </c>
      <c r="B94" t="s">
        <v>744</v>
      </c>
      <c r="C94" t="s">
        <v>917</v>
      </c>
      <c r="D94" t="s">
        <v>920</v>
      </c>
      <c r="E94" t="s">
        <v>499</v>
      </c>
      <c r="F94">
        <v>1</v>
      </c>
      <c r="G94" t="s">
        <v>918</v>
      </c>
      <c r="H94" t="s">
        <v>928</v>
      </c>
      <c r="I94">
        <v>132893</v>
      </c>
      <c r="J94" s="185">
        <v>1372</v>
      </c>
      <c r="K94" s="185">
        <v>1591</v>
      </c>
      <c r="L94" s="185">
        <v>1969</v>
      </c>
      <c r="M94" s="185">
        <v>2433</v>
      </c>
      <c r="N94" s="185">
        <v>2872</v>
      </c>
      <c r="O94" t="s">
        <v>389</v>
      </c>
      <c r="P94">
        <v>1</v>
      </c>
      <c r="Q94">
        <v>1</v>
      </c>
      <c r="R94" t="s">
        <v>588</v>
      </c>
    </row>
    <row r="95" spans="1:18" x14ac:dyDescent="0.25">
      <c r="A95" t="s">
        <v>389</v>
      </c>
      <c r="B95" t="s">
        <v>744</v>
      </c>
      <c r="C95" t="s">
        <v>512</v>
      </c>
      <c r="D95" t="s">
        <v>938</v>
      </c>
      <c r="E95" t="s">
        <v>524</v>
      </c>
      <c r="F95">
        <v>1</v>
      </c>
      <c r="G95" t="s">
        <v>936</v>
      </c>
      <c r="H95" t="s">
        <v>952</v>
      </c>
      <c r="I95">
        <v>27199</v>
      </c>
      <c r="J95" s="185">
        <v>1287</v>
      </c>
      <c r="K95" s="185">
        <v>1496</v>
      </c>
      <c r="L95" s="185">
        <v>1866</v>
      </c>
      <c r="M95" s="185">
        <v>2406</v>
      </c>
      <c r="N95" s="185">
        <v>2988</v>
      </c>
      <c r="O95" t="s">
        <v>389</v>
      </c>
      <c r="P95">
        <v>0</v>
      </c>
      <c r="Q95">
        <v>5</v>
      </c>
      <c r="R95" t="s">
        <v>645</v>
      </c>
    </row>
    <row r="96" spans="1:18" x14ac:dyDescent="0.25">
      <c r="A96" t="s">
        <v>389</v>
      </c>
      <c r="B96" t="s">
        <v>744</v>
      </c>
      <c r="C96" t="s">
        <v>962</v>
      </c>
      <c r="D96" t="s">
        <v>965</v>
      </c>
      <c r="E96" t="s">
        <v>456</v>
      </c>
      <c r="F96">
        <v>1</v>
      </c>
      <c r="G96" t="s">
        <v>963</v>
      </c>
      <c r="H96" t="s">
        <v>981</v>
      </c>
      <c r="I96">
        <v>28161</v>
      </c>
      <c r="J96" s="185">
        <v>1731</v>
      </c>
      <c r="K96" s="185">
        <v>2100</v>
      </c>
      <c r="L96" s="185">
        <v>2511</v>
      </c>
      <c r="M96" s="185">
        <v>3036</v>
      </c>
      <c r="N96" s="185">
        <v>3598</v>
      </c>
      <c r="O96" t="s">
        <v>389</v>
      </c>
      <c r="P96">
        <v>1</v>
      </c>
      <c r="Q96">
        <v>13</v>
      </c>
      <c r="R96" t="s">
        <v>726</v>
      </c>
    </row>
    <row r="97" spans="1:18" x14ac:dyDescent="0.25">
      <c r="A97" t="s">
        <v>389</v>
      </c>
      <c r="B97" t="s">
        <v>744</v>
      </c>
      <c r="C97" t="s">
        <v>414</v>
      </c>
      <c r="D97" t="s">
        <v>757</v>
      </c>
      <c r="E97" t="s">
        <v>433</v>
      </c>
      <c r="F97">
        <v>1</v>
      </c>
      <c r="G97" t="s">
        <v>755</v>
      </c>
      <c r="H97" t="s">
        <v>779</v>
      </c>
      <c r="I97">
        <v>30551</v>
      </c>
      <c r="J97" s="185">
        <v>1286</v>
      </c>
      <c r="K97" s="185">
        <v>1477</v>
      </c>
      <c r="L97" s="185">
        <v>1865</v>
      </c>
      <c r="M97" s="185">
        <v>2236</v>
      </c>
      <c r="N97" s="185">
        <v>2537</v>
      </c>
      <c r="O97" t="s">
        <v>389</v>
      </c>
      <c r="P97">
        <v>1</v>
      </c>
      <c r="Q97">
        <v>3</v>
      </c>
      <c r="R97" t="s">
        <v>601</v>
      </c>
    </row>
    <row r="98" spans="1:18" x14ac:dyDescent="0.25">
      <c r="A98" t="s">
        <v>389</v>
      </c>
      <c r="B98" t="s">
        <v>744</v>
      </c>
      <c r="C98" t="s">
        <v>962</v>
      </c>
      <c r="D98" t="s">
        <v>965</v>
      </c>
      <c r="E98" t="s">
        <v>402</v>
      </c>
      <c r="F98">
        <v>1</v>
      </c>
      <c r="G98" t="s">
        <v>963</v>
      </c>
      <c r="H98" t="s">
        <v>984</v>
      </c>
      <c r="I98">
        <v>27384</v>
      </c>
      <c r="J98" s="185">
        <v>1731</v>
      </c>
      <c r="K98" s="185">
        <v>2100</v>
      </c>
      <c r="L98" s="185">
        <v>2511</v>
      </c>
      <c r="M98" s="185">
        <v>3036</v>
      </c>
      <c r="N98" s="185">
        <v>3598</v>
      </c>
      <c r="O98" t="s">
        <v>389</v>
      </c>
      <c r="P98">
        <v>1</v>
      </c>
      <c r="Q98">
        <v>1</v>
      </c>
      <c r="R98" t="s">
        <v>595</v>
      </c>
    </row>
    <row r="99" spans="1:18" x14ac:dyDescent="0.25">
      <c r="A99" t="s">
        <v>389</v>
      </c>
      <c r="B99" t="s">
        <v>744</v>
      </c>
      <c r="C99" t="s">
        <v>892</v>
      </c>
      <c r="D99" t="s">
        <v>895</v>
      </c>
      <c r="E99" t="s">
        <v>457</v>
      </c>
      <c r="F99">
        <v>0</v>
      </c>
      <c r="G99" t="s">
        <v>893</v>
      </c>
      <c r="H99" t="s">
        <v>907</v>
      </c>
      <c r="I99">
        <v>1732</v>
      </c>
      <c r="J99" s="185">
        <v>1114</v>
      </c>
      <c r="K99" s="185">
        <v>1316</v>
      </c>
      <c r="L99" s="185">
        <v>1616</v>
      </c>
      <c r="M99" s="185">
        <v>2082</v>
      </c>
      <c r="N99" s="185">
        <v>2348</v>
      </c>
      <c r="O99" t="s">
        <v>389</v>
      </c>
      <c r="P99">
        <v>1</v>
      </c>
      <c r="Q99">
        <v>15</v>
      </c>
      <c r="R99" t="s">
        <v>734</v>
      </c>
    </row>
    <row r="100" spans="1:18" x14ac:dyDescent="0.25">
      <c r="A100" t="s">
        <v>389</v>
      </c>
      <c r="B100" t="s">
        <v>744</v>
      </c>
      <c r="C100" t="s">
        <v>917</v>
      </c>
      <c r="D100" t="s">
        <v>920</v>
      </c>
      <c r="E100" t="s">
        <v>500</v>
      </c>
      <c r="F100">
        <v>1</v>
      </c>
      <c r="G100" t="s">
        <v>918</v>
      </c>
      <c r="H100" t="s">
        <v>929</v>
      </c>
      <c r="I100">
        <v>13487</v>
      </c>
      <c r="J100" s="185">
        <v>1372</v>
      </c>
      <c r="K100" s="185">
        <v>1591</v>
      </c>
      <c r="L100" s="185">
        <v>1969</v>
      </c>
      <c r="M100" s="185">
        <v>2433</v>
      </c>
      <c r="N100" s="185">
        <v>2872</v>
      </c>
      <c r="O100" t="s">
        <v>389</v>
      </c>
      <c r="P100">
        <v>1</v>
      </c>
      <c r="Q100">
        <v>1</v>
      </c>
      <c r="R100" t="s">
        <v>589</v>
      </c>
    </row>
    <row r="101" spans="1:18" x14ac:dyDescent="0.25">
      <c r="A101" t="s">
        <v>389</v>
      </c>
      <c r="B101" t="s">
        <v>744</v>
      </c>
      <c r="C101" t="s">
        <v>892</v>
      </c>
      <c r="D101" t="s">
        <v>895</v>
      </c>
      <c r="E101" t="s">
        <v>458</v>
      </c>
      <c r="F101">
        <v>0</v>
      </c>
      <c r="G101" t="s">
        <v>893</v>
      </c>
      <c r="H101" t="s">
        <v>908</v>
      </c>
      <c r="I101">
        <v>3200</v>
      </c>
      <c r="J101" s="185">
        <v>1114</v>
      </c>
      <c r="K101" s="185">
        <v>1316</v>
      </c>
      <c r="L101" s="185">
        <v>1616</v>
      </c>
      <c r="M101" s="185">
        <v>2082</v>
      </c>
      <c r="N101" s="185">
        <v>2348</v>
      </c>
      <c r="O101" t="s">
        <v>389</v>
      </c>
      <c r="P101">
        <v>1</v>
      </c>
      <c r="Q101">
        <v>3</v>
      </c>
      <c r="R101" t="s">
        <v>615</v>
      </c>
    </row>
    <row r="102" spans="1:18" x14ac:dyDescent="0.25">
      <c r="A102" t="s">
        <v>389</v>
      </c>
      <c r="B102" t="s">
        <v>744</v>
      </c>
      <c r="C102" t="s">
        <v>917</v>
      </c>
      <c r="D102" t="s">
        <v>920</v>
      </c>
      <c r="E102" t="s">
        <v>501</v>
      </c>
      <c r="F102">
        <v>1</v>
      </c>
      <c r="G102" t="s">
        <v>918</v>
      </c>
      <c r="H102" t="s">
        <v>930</v>
      </c>
      <c r="I102">
        <v>24177</v>
      </c>
      <c r="J102" s="185">
        <v>1372</v>
      </c>
      <c r="K102" s="185">
        <v>1591</v>
      </c>
      <c r="L102" s="185">
        <v>1969</v>
      </c>
      <c r="M102" s="185">
        <v>2433</v>
      </c>
      <c r="N102" s="185">
        <v>2872</v>
      </c>
      <c r="O102" t="s">
        <v>389</v>
      </c>
      <c r="P102">
        <v>1</v>
      </c>
      <c r="Q102">
        <v>3</v>
      </c>
      <c r="R102" t="s">
        <v>617</v>
      </c>
    </row>
    <row r="103" spans="1:18" x14ac:dyDescent="0.25">
      <c r="A103" t="s">
        <v>389</v>
      </c>
      <c r="B103" t="s">
        <v>744</v>
      </c>
      <c r="C103" t="s">
        <v>512</v>
      </c>
      <c r="D103" t="s">
        <v>938</v>
      </c>
      <c r="E103" t="s">
        <v>525</v>
      </c>
      <c r="F103">
        <v>1</v>
      </c>
      <c r="G103" t="s">
        <v>936</v>
      </c>
      <c r="H103" t="s">
        <v>953</v>
      </c>
      <c r="I103">
        <v>5154</v>
      </c>
      <c r="J103" s="185">
        <v>1287</v>
      </c>
      <c r="K103" s="185">
        <v>1496</v>
      </c>
      <c r="L103" s="185">
        <v>1866</v>
      </c>
      <c r="M103" s="185">
        <v>2406</v>
      </c>
      <c r="N103" s="185">
        <v>2988</v>
      </c>
      <c r="O103" t="s">
        <v>389</v>
      </c>
      <c r="P103">
        <v>1</v>
      </c>
      <c r="Q103">
        <v>1</v>
      </c>
      <c r="R103" t="s">
        <v>592</v>
      </c>
    </row>
    <row r="104" spans="1:18" x14ac:dyDescent="0.25">
      <c r="A104" t="s">
        <v>389</v>
      </c>
      <c r="B104" t="s">
        <v>744</v>
      </c>
      <c r="C104" t="s">
        <v>962</v>
      </c>
      <c r="D104" t="s">
        <v>965</v>
      </c>
      <c r="E104" t="s">
        <v>403</v>
      </c>
      <c r="F104">
        <v>1</v>
      </c>
      <c r="G104" t="s">
        <v>963</v>
      </c>
      <c r="H104" t="s">
        <v>985</v>
      </c>
      <c r="I104">
        <v>91375</v>
      </c>
      <c r="J104" s="185">
        <v>1731</v>
      </c>
      <c r="K104" s="185">
        <v>2100</v>
      </c>
      <c r="L104" s="185">
        <v>2511</v>
      </c>
      <c r="M104" s="185">
        <v>3036</v>
      </c>
      <c r="N104" s="185">
        <v>3598</v>
      </c>
      <c r="O104" t="s">
        <v>389</v>
      </c>
      <c r="P104">
        <v>0</v>
      </c>
      <c r="Q104">
        <v>5</v>
      </c>
      <c r="R104" t="s">
        <v>649</v>
      </c>
    </row>
    <row r="105" spans="1:18" x14ac:dyDescent="0.25">
      <c r="A105" t="s">
        <v>389</v>
      </c>
      <c r="B105" t="s">
        <v>744</v>
      </c>
      <c r="C105" t="s">
        <v>512</v>
      </c>
      <c r="D105" t="s">
        <v>938</v>
      </c>
      <c r="E105" t="s">
        <v>526</v>
      </c>
      <c r="F105">
        <v>1</v>
      </c>
      <c r="G105" t="s">
        <v>936</v>
      </c>
      <c r="H105" t="s">
        <v>954</v>
      </c>
      <c r="I105">
        <v>39992</v>
      </c>
      <c r="J105" s="185">
        <v>1287</v>
      </c>
      <c r="K105" s="185">
        <v>1496</v>
      </c>
      <c r="L105" s="185">
        <v>1866</v>
      </c>
      <c r="M105" s="185">
        <v>2406</v>
      </c>
      <c r="N105" s="185">
        <v>2988</v>
      </c>
      <c r="O105" t="s">
        <v>389</v>
      </c>
      <c r="P105">
        <v>1</v>
      </c>
      <c r="Q105">
        <v>13</v>
      </c>
      <c r="R105" t="s">
        <v>724</v>
      </c>
    </row>
    <row r="106" spans="1:18" x14ac:dyDescent="0.25">
      <c r="A106" t="s">
        <v>389</v>
      </c>
      <c r="B106" t="s">
        <v>744</v>
      </c>
      <c r="C106" t="s">
        <v>414</v>
      </c>
      <c r="D106" t="s">
        <v>817</v>
      </c>
      <c r="E106" t="s">
        <v>527</v>
      </c>
      <c r="F106">
        <v>1</v>
      </c>
      <c r="G106" t="s">
        <v>755</v>
      </c>
      <c r="H106" t="s">
        <v>838</v>
      </c>
      <c r="I106">
        <v>7644</v>
      </c>
      <c r="J106" s="185">
        <v>1286</v>
      </c>
      <c r="K106" s="185">
        <v>1477</v>
      </c>
      <c r="L106" s="185">
        <v>1865</v>
      </c>
      <c r="M106" s="185">
        <v>2236</v>
      </c>
      <c r="N106" s="185">
        <v>2537</v>
      </c>
      <c r="O106" t="s">
        <v>389</v>
      </c>
      <c r="P106">
        <v>1</v>
      </c>
      <c r="Q106">
        <v>11</v>
      </c>
      <c r="R106" t="s">
        <v>697</v>
      </c>
    </row>
    <row r="107" spans="1:18" x14ac:dyDescent="0.25">
      <c r="A107" t="s">
        <v>389</v>
      </c>
      <c r="B107" t="s">
        <v>744</v>
      </c>
      <c r="C107" t="s">
        <v>840</v>
      </c>
      <c r="D107" t="s">
        <v>817</v>
      </c>
      <c r="E107" t="s">
        <v>482</v>
      </c>
      <c r="F107">
        <v>1</v>
      </c>
      <c r="G107" t="s">
        <v>841</v>
      </c>
      <c r="H107" t="s">
        <v>839</v>
      </c>
      <c r="I107">
        <v>10515</v>
      </c>
      <c r="J107" s="185">
        <v>1286</v>
      </c>
      <c r="K107" s="185">
        <v>1477</v>
      </c>
      <c r="L107" s="185">
        <v>1865</v>
      </c>
      <c r="M107" s="185">
        <v>2236</v>
      </c>
      <c r="N107" s="185">
        <v>2539</v>
      </c>
      <c r="O107" t="s">
        <v>389</v>
      </c>
      <c r="P107">
        <v>1</v>
      </c>
      <c r="Q107">
        <v>11</v>
      </c>
      <c r="R107" t="s">
        <v>698</v>
      </c>
    </row>
    <row r="108" spans="1:18" x14ac:dyDescent="0.25">
      <c r="A108" t="s">
        <v>389</v>
      </c>
      <c r="B108" t="s">
        <v>744</v>
      </c>
      <c r="C108" t="s">
        <v>917</v>
      </c>
      <c r="D108" t="s">
        <v>920</v>
      </c>
      <c r="E108" t="s">
        <v>502</v>
      </c>
      <c r="F108">
        <v>1</v>
      </c>
      <c r="G108" t="s">
        <v>918</v>
      </c>
      <c r="H108" t="s">
        <v>931</v>
      </c>
      <c r="I108">
        <v>14251</v>
      </c>
      <c r="J108" s="185">
        <v>1372</v>
      </c>
      <c r="K108" s="185">
        <v>1591</v>
      </c>
      <c r="L108" s="185">
        <v>1969</v>
      </c>
      <c r="M108" s="185">
        <v>2433</v>
      </c>
      <c r="N108" s="185">
        <v>2872</v>
      </c>
      <c r="O108" t="s">
        <v>389</v>
      </c>
      <c r="P108">
        <v>1</v>
      </c>
      <c r="Q108">
        <v>13</v>
      </c>
      <c r="R108" t="s">
        <v>721</v>
      </c>
    </row>
    <row r="109" spans="1:18" x14ac:dyDescent="0.25">
      <c r="A109" t="s">
        <v>389</v>
      </c>
      <c r="B109" t="s">
        <v>744</v>
      </c>
      <c r="C109" t="s">
        <v>1012</v>
      </c>
      <c r="D109" t="s">
        <v>850</v>
      </c>
      <c r="E109" t="s">
        <v>503</v>
      </c>
      <c r="F109">
        <v>1</v>
      </c>
      <c r="G109" t="s">
        <v>1013</v>
      </c>
      <c r="H109" t="s">
        <v>858</v>
      </c>
      <c r="I109">
        <v>12870</v>
      </c>
      <c r="J109" s="185">
        <v>1246</v>
      </c>
      <c r="K109" s="185">
        <v>1445</v>
      </c>
      <c r="L109" s="185">
        <v>1788</v>
      </c>
      <c r="M109" s="185">
        <v>2210</v>
      </c>
      <c r="N109" s="185">
        <v>2864</v>
      </c>
      <c r="O109" t="s">
        <v>389</v>
      </c>
      <c r="P109">
        <v>1</v>
      </c>
      <c r="Q109">
        <v>7</v>
      </c>
      <c r="R109" t="s">
        <v>660</v>
      </c>
    </row>
    <row r="110" spans="1:18" x14ac:dyDescent="0.25">
      <c r="A110" t="s">
        <v>389</v>
      </c>
      <c r="B110" t="s">
        <v>744</v>
      </c>
      <c r="C110" t="s">
        <v>870</v>
      </c>
      <c r="D110" t="s">
        <v>873</v>
      </c>
      <c r="E110" t="s">
        <v>554</v>
      </c>
      <c r="F110">
        <v>0</v>
      </c>
      <c r="G110" t="s">
        <v>871</v>
      </c>
      <c r="H110" t="s">
        <v>880</v>
      </c>
      <c r="I110">
        <v>15079</v>
      </c>
      <c r="J110" s="185">
        <v>1104</v>
      </c>
      <c r="K110" s="185">
        <v>1304</v>
      </c>
      <c r="L110" s="185">
        <v>1601</v>
      </c>
      <c r="M110" s="185">
        <v>2062</v>
      </c>
      <c r="N110" s="185">
        <v>2326</v>
      </c>
      <c r="O110" t="s">
        <v>389</v>
      </c>
      <c r="P110">
        <v>1</v>
      </c>
      <c r="Q110">
        <v>9</v>
      </c>
      <c r="R110" t="s">
        <v>679</v>
      </c>
    </row>
    <row r="111" spans="1:18" x14ac:dyDescent="0.25">
      <c r="A111" t="s">
        <v>389</v>
      </c>
      <c r="B111" t="s">
        <v>744</v>
      </c>
      <c r="C111" t="s">
        <v>414</v>
      </c>
      <c r="D111" t="s">
        <v>757</v>
      </c>
      <c r="E111" t="s">
        <v>434</v>
      </c>
      <c r="F111">
        <v>1</v>
      </c>
      <c r="G111" t="s">
        <v>755</v>
      </c>
      <c r="H111" t="s">
        <v>780</v>
      </c>
      <c r="I111">
        <v>17468</v>
      </c>
      <c r="J111" s="185">
        <v>1286</v>
      </c>
      <c r="K111" s="185">
        <v>1477</v>
      </c>
      <c r="L111" s="185">
        <v>1865</v>
      </c>
      <c r="M111" s="185">
        <v>2236</v>
      </c>
      <c r="N111" s="185">
        <v>2537</v>
      </c>
      <c r="O111" t="s">
        <v>389</v>
      </c>
      <c r="P111">
        <v>1</v>
      </c>
      <c r="Q111">
        <v>15</v>
      </c>
      <c r="R111" t="s">
        <v>730</v>
      </c>
    </row>
    <row r="112" spans="1:18" x14ac:dyDescent="0.25">
      <c r="A112" t="s">
        <v>389</v>
      </c>
      <c r="B112" t="s">
        <v>744</v>
      </c>
      <c r="C112" t="s">
        <v>847</v>
      </c>
      <c r="D112" t="s">
        <v>850</v>
      </c>
      <c r="E112" t="s">
        <v>459</v>
      </c>
      <c r="F112">
        <v>1</v>
      </c>
      <c r="G112" t="s">
        <v>848</v>
      </c>
      <c r="H112" t="s">
        <v>859</v>
      </c>
      <c r="I112">
        <v>11715</v>
      </c>
      <c r="J112" s="185">
        <v>1246</v>
      </c>
      <c r="K112" s="185">
        <v>1445</v>
      </c>
      <c r="L112" s="185">
        <v>1788</v>
      </c>
      <c r="M112" s="185">
        <v>2210</v>
      </c>
      <c r="N112" s="185">
        <v>2608</v>
      </c>
      <c r="O112" t="s">
        <v>389</v>
      </c>
      <c r="P112">
        <v>1</v>
      </c>
      <c r="Q112">
        <v>11</v>
      </c>
      <c r="R112" t="s">
        <v>699</v>
      </c>
    </row>
    <row r="113" spans="1:18" x14ac:dyDescent="0.25">
      <c r="A113" t="s">
        <v>389</v>
      </c>
      <c r="B113" t="s">
        <v>744</v>
      </c>
      <c r="C113" t="s">
        <v>870</v>
      </c>
      <c r="D113" t="s">
        <v>873</v>
      </c>
      <c r="E113" t="s">
        <v>555</v>
      </c>
      <c r="F113">
        <v>0</v>
      </c>
      <c r="G113" t="s">
        <v>871</v>
      </c>
      <c r="H113" t="s">
        <v>881</v>
      </c>
      <c r="I113">
        <v>4294</v>
      </c>
      <c r="J113" s="185">
        <v>1104</v>
      </c>
      <c r="K113" s="185">
        <v>1304</v>
      </c>
      <c r="L113" s="185">
        <v>1601</v>
      </c>
      <c r="M113" s="185">
        <v>2062</v>
      </c>
      <c r="N113" s="185">
        <v>2326</v>
      </c>
      <c r="O113" t="s">
        <v>389</v>
      </c>
      <c r="P113">
        <v>1</v>
      </c>
      <c r="Q113">
        <v>3</v>
      </c>
      <c r="R113" t="s">
        <v>613</v>
      </c>
    </row>
    <row r="114" spans="1:18" x14ac:dyDescent="0.25">
      <c r="A114" t="s">
        <v>389</v>
      </c>
      <c r="B114" t="s">
        <v>744</v>
      </c>
      <c r="C114" t="s">
        <v>414</v>
      </c>
      <c r="D114" t="s">
        <v>817</v>
      </c>
      <c r="E114" t="s">
        <v>483</v>
      </c>
      <c r="F114">
        <v>1</v>
      </c>
      <c r="G114" t="s">
        <v>755</v>
      </c>
      <c r="H114" t="s">
        <v>842</v>
      </c>
      <c r="I114">
        <v>9421</v>
      </c>
      <c r="J114" s="185">
        <v>1286</v>
      </c>
      <c r="K114" s="185">
        <v>1477</v>
      </c>
      <c r="L114" s="185">
        <v>1865</v>
      </c>
      <c r="M114" s="185">
        <v>2236</v>
      </c>
      <c r="N114" s="185">
        <v>2537</v>
      </c>
      <c r="O114" t="s">
        <v>389</v>
      </c>
      <c r="P114">
        <v>1</v>
      </c>
      <c r="Q114">
        <v>9</v>
      </c>
      <c r="R114" t="s">
        <v>673</v>
      </c>
    </row>
    <row r="115" spans="1:18" x14ac:dyDescent="0.25">
      <c r="A115" t="s">
        <v>389</v>
      </c>
      <c r="B115" t="s">
        <v>744</v>
      </c>
      <c r="C115" t="s">
        <v>512</v>
      </c>
      <c r="D115" t="s">
        <v>938</v>
      </c>
      <c r="E115" t="s">
        <v>528</v>
      </c>
      <c r="F115">
        <v>1</v>
      </c>
      <c r="G115" t="s">
        <v>936</v>
      </c>
      <c r="H115" t="s">
        <v>955</v>
      </c>
      <c r="I115">
        <v>4812</v>
      </c>
      <c r="J115" s="185">
        <v>1287</v>
      </c>
      <c r="K115" s="185">
        <v>1496</v>
      </c>
      <c r="L115" s="185">
        <v>1866</v>
      </c>
      <c r="M115" s="185">
        <v>2406</v>
      </c>
      <c r="N115" s="185">
        <v>2988</v>
      </c>
      <c r="O115" t="s">
        <v>389</v>
      </c>
      <c r="P115">
        <v>1</v>
      </c>
      <c r="Q115">
        <v>13</v>
      </c>
      <c r="R115" t="s">
        <v>725</v>
      </c>
    </row>
    <row r="116" spans="1:18" x14ac:dyDescent="0.25">
      <c r="A116" t="s">
        <v>389</v>
      </c>
      <c r="B116" t="s">
        <v>744</v>
      </c>
      <c r="C116" t="s">
        <v>847</v>
      </c>
      <c r="D116" t="s">
        <v>850</v>
      </c>
      <c r="E116" t="s">
        <v>504</v>
      </c>
      <c r="F116">
        <v>1</v>
      </c>
      <c r="G116" t="s">
        <v>848</v>
      </c>
      <c r="H116" t="s">
        <v>860</v>
      </c>
      <c r="I116">
        <v>9414</v>
      </c>
      <c r="J116" s="185">
        <v>1246</v>
      </c>
      <c r="K116" s="185">
        <v>1445</v>
      </c>
      <c r="L116" s="185">
        <v>1788</v>
      </c>
      <c r="M116" s="185">
        <v>2210</v>
      </c>
      <c r="N116" s="185">
        <v>2608</v>
      </c>
      <c r="O116" t="s">
        <v>389</v>
      </c>
      <c r="P116">
        <v>1</v>
      </c>
      <c r="Q116">
        <v>11</v>
      </c>
      <c r="R116" t="s">
        <v>700</v>
      </c>
    </row>
    <row r="117" spans="1:18" x14ac:dyDescent="0.25">
      <c r="A117" t="s">
        <v>389</v>
      </c>
      <c r="B117" t="s">
        <v>744</v>
      </c>
      <c r="C117" t="s">
        <v>870</v>
      </c>
      <c r="D117" t="s">
        <v>873</v>
      </c>
      <c r="E117" t="s">
        <v>556</v>
      </c>
      <c r="F117">
        <v>0</v>
      </c>
      <c r="G117" t="s">
        <v>871</v>
      </c>
      <c r="H117" t="s">
        <v>882</v>
      </c>
      <c r="I117">
        <v>9256</v>
      </c>
      <c r="J117" s="185">
        <v>1104</v>
      </c>
      <c r="K117" s="185">
        <v>1304</v>
      </c>
      <c r="L117" s="185">
        <v>1601</v>
      </c>
      <c r="M117" s="185">
        <v>2062</v>
      </c>
      <c r="N117" s="185">
        <v>2326</v>
      </c>
      <c r="O117" t="s">
        <v>389</v>
      </c>
      <c r="P117">
        <v>1</v>
      </c>
      <c r="Q117">
        <v>1</v>
      </c>
      <c r="R117" t="s">
        <v>582</v>
      </c>
    </row>
    <row r="118" spans="1:18" x14ac:dyDescent="0.25">
      <c r="A118" t="s">
        <v>389</v>
      </c>
      <c r="B118" t="s">
        <v>744</v>
      </c>
      <c r="C118" t="s">
        <v>962</v>
      </c>
      <c r="D118" t="s">
        <v>965</v>
      </c>
      <c r="E118" t="s">
        <v>404</v>
      </c>
      <c r="F118">
        <v>1</v>
      </c>
      <c r="G118" t="s">
        <v>963</v>
      </c>
      <c r="H118" t="s">
        <v>988</v>
      </c>
      <c r="I118">
        <v>8756</v>
      </c>
      <c r="J118" s="185">
        <v>1731</v>
      </c>
      <c r="K118" s="185">
        <v>2100</v>
      </c>
      <c r="L118" s="185">
        <v>2511</v>
      </c>
      <c r="M118" s="185">
        <v>3036</v>
      </c>
      <c r="N118" s="185">
        <v>3598</v>
      </c>
      <c r="O118" t="s">
        <v>389</v>
      </c>
      <c r="P118">
        <v>1</v>
      </c>
      <c r="Q118">
        <v>15</v>
      </c>
      <c r="R118" t="s">
        <v>740</v>
      </c>
    </row>
    <row r="119" spans="1:18" x14ac:dyDescent="0.25">
      <c r="A119" t="s">
        <v>389</v>
      </c>
      <c r="B119" t="s">
        <v>744</v>
      </c>
      <c r="C119" t="s">
        <v>962</v>
      </c>
      <c r="D119" t="s">
        <v>965</v>
      </c>
      <c r="E119" t="s">
        <v>405</v>
      </c>
      <c r="F119">
        <v>1</v>
      </c>
      <c r="G119" t="s">
        <v>963</v>
      </c>
      <c r="H119" t="s">
        <v>989</v>
      </c>
      <c r="I119">
        <v>24992</v>
      </c>
      <c r="J119" s="185">
        <v>1731</v>
      </c>
      <c r="K119" s="185">
        <v>2100</v>
      </c>
      <c r="L119" s="185">
        <v>2511</v>
      </c>
      <c r="M119" s="185">
        <v>3036</v>
      </c>
      <c r="N119" s="185">
        <v>3598</v>
      </c>
      <c r="O119" t="s">
        <v>389</v>
      </c>
      <c r="P119">
        <v>1</v>
      </c>
      <c r="Q119">
        <v>3</v>
      </c>
      <c r="R119" t="s">
        <v>624</v>
      </c>
    </row>
    <row r="120" spans="1:18" x14ac:dyDescent="0.25">
      <c r="A120" t="s">
        <v>389</v>
      </c>
      <c r="B120" t="s">
        <v>744</v>
      </c>
      <c r="C120" t="s">
        <v>414</v>
      </c>
      <c r="D120" t="s">
        <v>757</v>
      </c>
      <c r="E120" t="s">
        <v>435</v>
      </c>
      <c r="F120">
        <v>1</v>
      </c>
      <c r="G120" t="s">
        <v>755</v>
      </c>
      <c r="H120" t="s">
        <v>781</v>
      </c>
      <c r="I120">
        <v>20724</v>
      </c>
      <c r="J120" s="185">
        <v>1286</v>
      </c>
      <c r="K120" s="185">
        <v>1477</v>
      </c>
      <c r="L120" s="185">
        <v>1865</v>
      </c>
      <c r="M120" s="185">
        <v>2236</v>
      </c>
      <c r="N120" s="185">
        <v>2537</v>
      </c>
      <c r="O120" t="s">
        <v>389</v>
      </c>
      <c r="P120">
        <v>1</v>
      </c>
      <c r="Q120">
        <v>9</v>
      </c>
      <c r="R120" t="s">
        <v>670</v>
      </c>
    </row>
    <row r="121" spans="1:18" x14ac:dyDescent="0.25">
      <c r="A121" t="s">
        <v>389</v>
      </c>
      <c r="B121" t="s">
        <v>744</v>
      </c>
      <c r="C121" t="s">
        <v>892</v>
      </c>
      <c r="D121" t="s">
        <v>895</v>
      </c>
      <c r="E121" t="s">
        <v>460</v>
      </c>
      <c r="F121">
        <v>0</v>
      </c>
      <c r="G121" t="s">
        <v>893</v>
      </c>
      <c r="H121" t="s">
        <v>909</v>
      </c>
      <c r="I121">
        <v>2184</v>
      </c>
      <c r="J121" s="185">
        <v>1114</v>
      </c>
      <c r="K121" s="185">
        <v>1316</v>
      </c>
      <c r="L121" s="185">
        <v>1616</v>
      </c>
      <c r="M121" s="185">
        <v>2082</v>
      </c>
      <c r="N121" s="185">
        <v>2348</v>
      </c>
      <c r="O121" t="s">
        <v>389</v>
      </c>
      <c r="P121">
        <v>0</v>
      </c>
      <c r="Q121">
        <v>5</v>
      </c>
      <c r="R121" t="s">
        <v>640</v>
      </c>
    </row>
    <row r="122" spans="1:18" x14ac:dyDescent="0.25">
      <c r="A122" t="s">
        <v>389</v>
      </c>
      <c r="B122" t="s">
        <v>744</v>
      </c>
      <c r="C122" t="s">
        <v>512</v>
      </c>
      <c r="D122" t="s">
        <v>938</v>
      </c>
      <c r="E122" t="s">
        <v>529</v>
      </c>
      <c r="F122">
        <v>1</v>
      </c>
      <c r="G122" t="s">
        <v>936</v>
      </c>
      <c r="H122" t="s">
        <v>956</v>
      </c>
      <c r="I122">
        <v>4247</v>
      </c>
      <c r="J122" s="185">
        <v>1287</v>
      </c>
      <c r="K122" s="185">
        <v>1496</v>
      </c>
      <c r="L122" s="185">
        <v>1866</v>
      </c>
      <c r="M122" s="185">
        <v>2406</v>
      </c>
      <c r="N122" s="185">
        <v>2988</v>
      </c>
      <c r="O122" t="s">
        <v>389</v>
      </c>
      <c r="P122">
        <v>1</v>
      </c>
      <c r="Q122">
        <v>11</v>
      </c>
      <c r="R122" t="s">
        <v>712</v>
      </c>
    </row>
    <row r="123" spans="1:18" x14ac:dyDescent="0.25">
      <c r="A123" t="s">
        <v>389</v>
      </c>
      <c r="B123" t="s">
        <v>744</v>
      </c>
      <c r="C123" t="s">
        <v>892</v>
      </c>
      <c r="D123" t="s">
        <v>895</v>
      </c>
      <c r="E123" t="s">
        <v>461</v>
      </c>
      <c r="F123">
        <v>0</v>
      </c>
      <c r="G123" t="s">
        <v>893</v>
      </c>
      <c r="H123" t="s">
        <v>910</v>
      </c>
      <c r="I123">
        <v>4206</v>
      </c>
      <c r="J123" s="185">
        <v>1114</v>
      </c>
      <c r="K123" s="185">
        <v>1316</v>
      </c>
      <c r="L123" s="185">
        <v>1616</v>
      </c>
      <c r="M123" s="185">
        <v>2082</v>
      </c>
      <c r="N123" s="185">
        <v>2348</v>
      </c>
      <c r="O123" t="s">
        <v>389</v>
      </c>
      <c r="P123">
        <v>1</v>
      </c>
      <c r="Q123">
        <v>15</v>
      </c>
      <c r="R123" t="s">
        <v>735</v>
      </c>
    </row>
    <row r="124" spans="1:18" x14ac:dyDescent="0.25">
      <c r="A124" t="s">
        <v>389</v>
      </c>
      <c r="B124" t="s">
        <v>744</v>
      </c>
      <c r="C124" t="s">
        <v>870</v>
      </c>
      <c r="D124" t="s">
        <v>873</v>
      </c>
      <c r="E124" t="s">
        <v>557</v>
      </c>
      <c r="F124">
        <v>0</v>
      </c>
      <c r="G124" t="s">
        <v>871</v>
      </c>
      <c r="H124" t="s">
        <v>883</v>
      </c>
      <c r="I124">
        <v>1524</v>
      </c>
      <c r="J124" s="185">
        <v>1104</v>
      </c>
      <c r="K124" s="185">
        <v>1304</v>
      </c>
      <c r="L124" s="185">
        <v>1601</v>
      </c>
      <c r="M124" s="185">
        <v>2062</v>
      </c>
      <c r="N124" s="185">
        <v>2326</v>
      </c>
      <c r="O124" t="s">
        <v>389</v>
      </c>
      <c r="P124">
        <v>1</v>
      </c>
      <c r="Q124">
        <v>1</v>
      </c>
      <c r="R124" t="s">
        <v>583</v>
      </c>
    </row>
    <row r="125" spans="1:18" x14ac:dyDescent="0.25">
      <c r="A125" t="s">
        <v>389</v>
      </c>
      <c r="B125" t="s">
        <v>744</v>
      </c>
      <c r="C125" t="s">
        <v>1014</v>
      </c>
      <c r="D125" t="s">
        <v>850</v>
      </c>
      <c r="E125" t="s">
        <v>505</v>
      </c>
      <c r="F125">
        <v>1</v>
      </c>
      <c r="G125" t="s">
        <v>1015</v>
      </c>
      <c r="H125" t="s">
        <v>861</v>
      </c>
      <c r="I125">
        <v>16799</v>
      </c>
      <c r="J125" s="185">
        <v>1246</v>
      </c>
      <c r="K125" s="185">
        <v>1445</v>
      </c>
      <c r="L125" s="185">
        <v>1788</v>
      </c>
      <c r="M125" s="185">
        <v>2210</v>
      </c>
      <c r="N125" s="185">
        <v>2864</v>
      </c>
      <c r="O125" t="s">
        <v>389</v>
      </c>
      <c r="P125">
        <v>1</v>
      </c>
      <c r="Q125">
        <v>11</v>
      </c>
      <c r="R125" t="s">
        <v>701</v>
      </c>
    </row>
    <row r="126" spans="1:18" x14ac:dyDescent="0.25">
      <c r="A126" t="s">
        <v>389</v>
      </c>
      <c r="B126" t="s">
        <v>744</v>
      </c>
      <c r="C126" t="s">
        <v>892</v>
      </c>
      <c r="D126" t="s">
        <v>895</v>
      </c>
      <c r="E126" t="s">
        <v>462</v>
      </c>
      <c r="F126">
        <v>0</v>
      </c>
      <c r="G126" t="s">
        <v>893</v>
      </c>
      <c r="H126" t="s">
        <v>911</v>
      </c>
      <c r="I126">
        <v>2710</v>
      </c>
      <c r="J126" s="185">
        <v>1114</v>
      </c>
      <c r="K126" s="185">
        <v>1316</v>
      </c>
      <c r="L126" s="185">
        <v>1616</v>
      </c>
      <c r="M126" s="185">
        <v>2082</v>
      </c>
      <c r="N126" s="185">
        <v>2348</v>
      </c>
      <c r="O126" t="s">
        <v>389</v>
      </c>
      <c r="P126">
        <v>1</v>
      </c>
      <c r="Q126">
        <v>7</v>
      </c>
      <c r="R126" t="s">
        <v>664</v>
      </c>
    </row>
    <row r="127" spans="1:18" x14ac:dyDescent="0.25">
      <c r="A127" t="s">
        <v>389</v>
      </c>
      <c r="B127" t="s">
        <v>744</v>
      </c>
      <c r="C127" t="s">
        <v>847</v>
      </c>
      <c r="D127" t="s">
        <v>850</v>
      </c>
      <c r="E127" t="s">
        <v>406</v>
      </c>
      <c r="F127">
        <v>1</v>
      </c>
      <c r="G127" t="s">
        <v>848</v>
      </c>
      <c r="H127" t="s">
        <v>862</v>
      </c>
      <c r="I127">
        <v>41402</v>
      </c>
      <c r="J127" s="185">
        <v>1246</v>
      </c>
      <c r="K127" s="185">
        <v>1445</v>
      </c>
      <c r="L127" s="185">
        <v>1788</v>
      </c>
      <c r="M127" s="185">
        <v>2210</v>
      </c>
      <c r="N127" s="185">
        <v>2608</v>
      </c>
      <c r="O127" t="s">
        <v>389</v>
      </c>
      <c r="P127">
        <v>0</v>
      </c>
      <c r="Q127">
        <v>5</v>
      </c>
      <c r="R127" t="s">
        <v>634</v>
      </c>
    </row>
    <row r="128" spans="1:18" x14ac:dyDescent="0.25">
      <c r="A128" t="s">
        <v>389</v>
      </c>
      <c r="B128" t="s">
        <v>744</v>
      </c>
      <c r="C128" t="s">
        <v>962</v>
      </c>
      <c r="D128" t="s">
        <v>965</v>
      </c>
      <c r="E128" t="s">
        <v>407</v>
      </c>
      <c r="F128">
        <v>1</v>
      </c>
      <c r="G128" t="s">
        <v>963</v>
      </c>
      <c r="H128" t="s">
        <v>990</v>
      </c>
      <c r="I128">
        <v>3508</v>
      </c>
      <c r="J128" s="185">
        <v>1731</v>
      </c>
      <c r="K128" s="185">
        <v>2100</v>
      </c>
      <c r="L128" s="185">
        <v>2511</v>
      </c>
      <c r="M128" s="185">
        <v>3036</v>
      </c>
      <c r="N128" s="185">
        <v>3598</v>
      </c>
      <c r="O128" t="s">
        <v>389</v>
      </c>
      <c r="P128">
        <v>1</v>
      </c>
      <c r="Q128">
        <v>3</v>
      </c>
      <c r="R128" t="s">
        <v>623</v>
      </c>
    </row>
    <row r="129" spans="1:18" x14ac:dyDescent="0.25">
      <c r="A129" t="s">
        <v>389</v>
      </c>
      <c r="B129" t="s">
        <v>744</v>
      </c>
      <c r="C129" t="s">
        <v>414</v>
      </c>
      <c r="D129" t="s">
        <v>757</v>
      </c>
      <c r="E129" t="s">
        <v>436</v>
      </c>
      <c r="F129">
        <v>1</v>
      </c>
      <c r="G129" t="s">
        <v>755</v>
      </c>
      <c r="H129" t="s">
        <v>782</v>
      </c>
      <c r="I129">
        <v>24747</v>
      </c>
      <c r="J129" s="185">
        <v>1286</v>
      </c>
      <c r="K129" s="185">
        <v>1477</v>
      </c>
      <c r="L129" s="185">
        <v>1865</v>
      </c>
      <c r="M129" s="185">
        <v>2236</v>
      </c>
      <c r="N129" s="185">
        <v>2537</v>
      </c>
      <c r="O129" t="s">
        <v>389</v>
      </c>
      <c r="P129">
        <v>1</v>
      </c>
      <c r="Q129">
        <v>7</v>
      </c>
      <c r="R129" t="s">
        <v>651</v>
      </c>
    </row>
    <row r="130" spans="1:18" x14ac:dyDescent="0.25">
      <c r="A130" t="s">
        <v>389</v>
      </c>
      <c r="B130" t="s">
        <v>744</v>
      </c>
      <c r="C130" t="s">
        <v>414</v>
      </c>
      <c r="D130" t="s">
        <v>757</v>
      </c>
      <c r="E130" t="s">
        <v>541</v>
      </c>
      <c r="F130">
        <v>1</v>
      </c>
      <c r="G130" t="s">
        <v>755</v>
      </c>
      <c r="H130" t="s">
        <v>783</v>
      </c>
      <c r="I130">
        <v>10164</v>
      </c>
      <c r="J130" s="185">
        <v>1286</v>
      </c>
      <c r="K130" s="185">
        <v>1477</v>
      </c>
      <c r="L130" s="185">
        <v>1865</v>
      </c>
      <c r="M130" s="185">
        <v>2236</v>
      </c>
      <c r="N130" s="185">
        <v>2537</v>
      </c>
      <c r="O130" t="s">
        <v>389</v>
      </c>
      <c r="P130">
        <v>1</v>
      </c>
      <c r="Q130">
        <v>7</v>
      </c>
      <c r="R130" t="s">
        <v>652</v>
      </c>
    </row>
    <row r="131" spans="1:18" x14ac:dyDescent="0.25">
      <c r="A131" t="s">
        <v>389</v>
      </c>
      <c r="B131" t="s">
        <v>744</v>
      </c>
      <c r="C131" t="s">
        <v>414</v>
      </c>
      <c r="D131" t="s">
        <v>757</v>
      </c>
      <c r="E131" t="s">
        <v>438</v>
      </c>
      <c r="F131">
        <v>1</v>
      </c>
      <c r="G131" t="s">
        <v>755</v>
      </c>
      <c r="H131" t="s">
        <v>785</v>
      </c>
      <c r="I131">
        <v>26820</v>
      </c>
      <c r="J131" s="185">
        <v>1286</v>
      </c>
      <c r="K131" s="185">
        <v>1477</v>
      </c>
      <c r="L131" s="185">
        <v>1865</v>
      </c>
      <c r="M131" s="185">
        <v>2236</v>
      </c>
      <c r="N131" s="185">
        <v>2537</v>
      </c>
      <c r="O131" t="s">
        <v>389</v>
      </c>
      <c r="P131">
        <v>0</v>
      </c>
      <c r="Q131">
        <v>5</v>
      </c>
      <c r="R131" t="s">
        <v>629</v>
      </c>
    </row>
    <row r="132" spans="1:18" x14ac:dyDescent="0.25">
      <c r="A132" t="s">
        <v>389</v>
      </c>
      <c r="B132" t="s">
        <v>744</v>
      </c>
      <c r="C132" t="s">
        <v>847</v>
      </c>
      <c r="D132" t="s">
        <v>850</v>
      </c>
      <c r="E132" t="s">
        <v>506</v>
      </c>
      <c r="F132">
        <v>1</v>
      </c>
      <c r="G132" t="s">
        <v>848</v>
      </c>
      <c r="H132" t="s">
        <v>863</v>
      </c>
      <c r="I132">
        <v>19973</v>
      </c>
      <c r="J132" s="185">
        <v>1246</v>
      </c>
      <c r="K132" s="185">
        <v>1445</v>
      </c>
      <c r="L132" s="185">
        <v>1788</v>
      </c>
      <c r="M132" s="185">
        <v>2210</v>
      </c>
      <c r="N132" s="185">
        <v>2608</v>
      </c>
      <c r="O132" t="s">
        <v>389</v>
      </c>
      <c r="P132">
        <v>1</v>
      </c>
      <c r="Q132">
        <v>11</v>
      </c>
      <c r="R132" t="s">
        <v>702</v>
      </c>
    </row>
    <row r="133" spans="1:18" x14ac:dyDescent="0.25">
      <c r="A133" t="s">
        <v>389</v>
      </c>
      <c r="B133" t="s">
        <v>744</v>
      </c>
      <c r="C133" t="s">
        <v>414</v>
      </c>
      <c r="D133" t="s">
        <v>757</v>
      </c>
      <c r="E133" t="s">
        <v>437</v>
      </c>
      <c r="F133">
        <v>1</v>
      </c>
      <c r="G133" t="s">
        <v>755</v>
      </c>
      <c r="H133" t="s">
        <v>784</v>
      </c>
      <c r="I133">
        <v>43575</v>
      </c>
      <c r="J133" s="185">
        <v>1286</v>
      </c>
      <c r="K133" s="185">
        <v>1477</v>
      </c>
      <c r="L133" s="185">
        <v>1865</v>
      </c>
      <c r="M133" s="185">
        <v>2236</v>
      </c>
      <c r="N133" s="185">
        <v>2537</v>
      </c>
      <c r="O133" t="s">
        <v>389</v>
      </c>
      <c r="P133">
        <v>1</v>
      </c>
      <c r="Q133">
        <v>11</v>
      </c>
      <c r="R133" t="s">
        <v>694</v>
      </c>
    </row>
    <row r="134" spans="1:18" x14ac:dyDescent="0.25">
      <c r="A134" t="s">
        <v>389</v>
      </c>
      <c r="B134" t="s">
        <v>744</v>
      </c>
      <c r="C134" t="s">
        <v>512</v>
      </c>
      <c r="D134" t="s">
        <v>938</v>
      </c>
      <c r="E134" t="s">
        <v>530</v>
      </c>
      <c r="F134">
        <v>1</v>
      </c>
      <c r="G134" t="s">
        <v>936</v>
      </c>
      <c r="H134" t="s">
        <v>957</v>
      </c>
      <c r="I134">
        <v>2945</v>
      </c>
      <c r="J134" s="185">
        <v>1287</v>
      </c>
      <c r="K134" s="185">
        <v>1496</v>
      </c>
      <c r="L134" s="185">
        <v>1866</v>
      </c>
      <c r="M134" s="185">
        <v>2406</v>
      </c>
      <c r="N134" s="185">
        <v>2988</v>
      </c>
      <c r="O134" t="s">
        <v>389</v>
      </c>
      <c r="P134">
        <v>1</v>
      </c>
      <c r="Q134">
        <v>9</v>
      </c>
      <c r="R134" t="s">
        <v>688</v>
      </c>
    </row>
    <row r="135" spans="1:18" x14ac:dyDescent="0.25">
      <c r="A135" t="s">
        <v>389</v>
      </c>
      <c r="B135" t="s">
        <v>744</v>
      </c>
      <c r="C135" t="s">
        <v>414</v>
      </c>
      <c r="D135" t="s">
        <v>757</v>
      </c>
      <c r="E135" t="s">
        <v>542</v>
      </c>
      <c r="F135">
        <v>1</v>
      </c>
      <c r="G135" t="s">
        <v>755</v>
      </c>
      <c r="H135" t="s">
        <v>786</v>
      </c>
      <c r="I135">
        <v>11462</v>
      </c>
      <c r="J135" s="185">
        <v>1286</v>
      </c>
      <c r="K135" s="185">
        <v>1477</v>
      </c>
      <c r="L135" s="185">
        <v>1865</v>
      </c>
      <c r="M135" s="185">
        <v>2236</v>
      </c>
      <c r="N135" s="185">
        <v>2537</v>
      </c>
      <c r="O135" t="s">
        <v>389</v>
      </c>
      <c r="P135">
        <v>1</v>
      </c>
      <c r="Q135">
        <v>13</v>
      </c>
      <c r="R135" t="s">
        <v>716</v>
      </c>
    </row>
    <row r="136" spans="1:18" x14ac:dyDescent="0.25">
      <c r="A136" t="s">
        <v>389</v>
      </c>
      <c r="B136" t="s">
        <v>744</v>
      </c>
      <c r="C136" t="s">
        <v>962</v>
      </c>
      <c r="D136" t="s">
        <v>965</v>
      </c>
      <c r="E136" t="s">
        <v>408</v>
      </c>
      <c r="F136">
        <v>1</v>
      </c>
      <c r="G136" t="s">
        <v>963</v>
      </c>
      <c r="H136" t="s">
        <v>991</v>
      </c>
      <c r="I136">
        <v>135806</v>
      </c>
      <c r="J136" s="185">
        <v>1731</v>
      </c>
      <c r="K136" s="185">
        <v>2100</v>
      </c>
      <c r="L136" s="185">
        <v>2511</v>
      </c>
      <c r="M136" s="185">
        <v>3036</v>
      </c>
      <c r="N136" s="185">
        <v>3598</v>
      </c>
      <c r="O136" t="s">
        <v>389</v>
      </c>
      <c r="P136">
        <v>1</v>
      </c>
      <c r="Q136">
        <v>9</v>
      </c>
      <c r="R136" t="s">
        <v>691</v>
      </c>
    </row>
    <row r="137" spans="1:18" x14ac:dyDescent="0.25">
      <c r="A137" t="s">
        <v>389</v>
      </c>
      <c r="B137" t="s">
        <v>744</v>
      </c>
      <c r="C137" t="s">
        <v>870</v>
      </c>
      <c r="D137" t="s">
        <v>873</v>
      </c>
      <c r="E137" t="s">
        <v>558</v>
      </c>
      <c r="F137">
        <v>0</v>
      </c>
      <c r="G137" t="s">
        <v>871</v>
      </c>
      <c r="H137" t="s">
        <v>884</v>
      </c>
      <c r="I137">
        <v>3601</v>
      </c>
      <c r="J137" s="185">
        <v>1104</v>
      </c>
      <c r="K137" s="185">
        <v>1304</v>
      </c>
      <c r="L137" s="185">
        <v>1601</v>
      </c>
      <c r="M137" s="185">
        <v>2062</v>
      </c>
      <c r="N137" s="185">
        <v>2326</v>
      </c>
      <c r="O137" t="s">
        <v>389</v>
      </c>
      <c r="P137">
        <v>0</v>
      </c>
      <c r="Q137">
        <v>5</v>
      </c>
      <c r="R137" t="s">
        <v>636</v>
      </c>
    </row>
    <row r="138" spans="1:18" x14ac:dyDescent="0.25">
      <c r="A138" t="s">
        <v>389</v>
      </c>
      <c r="B138" t="s">
        <v>744</v>
      </c>
      <c r="C138" t="s">
        <v>512</v>
      </c>
      <c r="D138" t="s">
        <v>938</v>
      </c>
      <c r="E138" t="s">
        <v>531</v>
      </c>
      <c r="F138">
        <v>1</v>
      </c>
      <c r="G138" t="s">
        <v>936</v>
      </c>
      <c r="H138" t="s">
        <v>958</v>
      </c>
      <c r="I138">
        <v>18381</v>
      </c>
      <c r="J138" s="185">
        <v>1287</v>
      </c>
      <c r="K138" s="185">
        <v>1496</v>
      </c>
      <c r="L138" s="185">
        <v>1866</v>
      </c>
      <c r="M138" s="185">
        <v>2406</v>
      </c>
      <c r="N138" s="185">
        <v>2988</v>
      </c>
      <c r="O138" t="s">
        <v>389</v>
      </c>
      <c r="P138">
        <v>0</v>
      </c>
      <c r="Q138">
        <v>5</v>
      </c>
      <c r="R138" t="s">
        <v>646</v>
      </c>
    </row>
    <row r="139" spans="1:18" x14ac:dyDescent="0.25">
      <c r="A139" t="s">
        <v>389</v>
      </c>
      <c r="B139" t="s">
        <v>744</v>
      </c>
      <c r="C139" t="s">
        <v>962</v>
      </c>
      <c r="D139" t="s">
        <v>799</v>
      </c>
      <c r="E139" t="s">
        <v>409</v>
      </c>
      <c r="F139">
        <v>1</v>
      </c>
      <c r="G139" t="s">
        <v>963</v>
      </c>
      <c r="H139" t="s">
        <v>809</v>
      </c>
      <c r="I139">
        <v>52403</v>
      </c>
      <c r="J139" s="185">
        <v>1731</v>
      </c>
      <c r="K139" s="185">
        <v>2100</v>
      </c>
      <c r="L139" s="185">
        <v>2511</v>
      </c>
      <c r="M139" s="185">
        <v>3036</v>
      </c>
      <c r="N139" s="185">
        <v>3598</v>
      </c>
      <c r="O139" t="s">
        <v>389</v>
      </c>
      <c r="P139">
        <v>1</v>
      </c>
      <c r="Q139">
        <v>9</v>
      </c>
      <c r="R139" t="s">
        <v>672</v>
      </c>
    </row>
    <row r="140" spans="1:18" x14ac:dyDescent="0.25">
      <c r="A140" t="s">
        <v>389</v>
      </c>
      <c r="B140" t="s">
        <v>744</v>
      </c>
      <c r="C140" t="s">
        <v>414</v>
      </c>
      <c r="D140" t="s">
        <v>757</v>
      </c>
      <c r="E140" t="s">
        <v>439</v>
      </c>
      <c r="F140">
        <v>1</v>
      </c>
      <c r="G140" t="s">
        <v>755</v>
      </c>
      <c r="H140" t="s">
        <v>787</v>
      </c>
      <c r="I140">
        <v>15636</v>
      </c>
      <c r="J140" s="185">
        <v>1286</v>
      </c>
      <c r="K140" s="185">
        <v>1477</v>
      </c>
      <c r="L140" s="185">
        <v>1865</v>
      </c>
      <c r="M140" s="185">
        <v>2236</v>
      </c>
      <c r="N140" s="185">
        <v>2537</v>
      </c>
      <c r="O140" t="s">
        <v>389</v>
      </c>
      <c r="P140">
        <v>0</v>
      </c>
      <c r="Q140">
        <v>5</v>
      </c>
      <c r="R140" t="s">
        <v>630</v>
      </c>
    </row>
    <row r="141" spans="1:18" x14ac:dyDescent="0.25">
      <c r="A141" t="s">
        <v>389</v>
      </c>
      <c r="B141" t="s">
        <v>744</v>
      </c>
      <c r="C141" t="s">
        <v>847</v>
      </c>
      <c r="D141" t="s">
        <v>850</v>
      </c>
      <c r="E141" t="s">
        <v>463</v>
      </c>
      <c r="F141">
        <v>1</v>
      </c>
      <c r="G141" t="s">
        <v>848</v>
      </c>
      <c r="H141" t="s">
        <v>864</v>
      </c>
      <c r="I141">
        <v>7476</v>
      </c>
      <c r="J141" s="185">
        <v>1246</v>
      </c>
      <c r="K141" s="185">
        <v>1445</v>
      </c>
      <c r="L141" s="185">
        <v>1788</v>
      </c>
      <c r="M141" s="185">
        <v>2210</v>
      </c>
      <c r="N141" s="185">
        <v>2608</v>
      </c>
      <c r="O141" t="s">
        <v>389</v>
      </c>
      <c r="P141">
        <v>1</v>
      </c>
      <c r="Q141">
        <v>9</v>
      </c>
      <c r="R141" t="s">
        <v>675</v>
      </c>
    </row>
    <row r="142" spans="1:18" x14ac:dyDescent="0.25">
      <c r="A142" t="s">
        <v>389</v>
      </c>
      <c r="B142" t="s">
        <v>744</v>
      </c>
      <c r="C142" t="s">
        <v>870</v>
      </c>
      <c r="D142" t="s">
        <v>873</v>
      </c>
      <c r="E142" t="s">
        <v>559</v>
      </c>
      <c r="F142">
        <v>0</v>
      </c>
      <c r="G142" t="s">
        <v>871</v>
      </c>
      <c r="H142" t="s">
        <v>885</v>
      </c>
      <c r="I142">
        <v>9275</v>
      </c>
      <c r="J142" s="185">
        <v>1104</v>
      </c>
      <c r="K142" s="185">
        <v>1304</v>
      </c>
      <c r="L142" s="185">
        <v>1601</v>
      </c>
      <c r="M142" s="185">
        <v>2062</v>
      </c>
      <c r="N142" s="185">
        <v>2326</v>
      </c>
      <c r="O142" t="s">
        <v>389</v>
      </c>
      <c r="P142">
        <v>1</v>
      </c>
      <c r="Q142">
        <v>9</v>
      </c>
      <c r="R142" t="s">
        <v>680</v>
      </c>
    </row>
    <row r="143" spans="1:18" x14ac:dyDescent="0.25">
      <c r="A143" t="s">
        <v>389</v>
      </c>
      <c r="B143" t="s">
        <v>744</v>
      </c>
      <c r="C143" t="s">
        <v>414</v>
      </c>
      <c r="D143" t="s">
        <v>757</v>
      </c>
      <c r="E143" t="s">
        <v>543</v>
      </c>
      <c r="F143">
        <v>1</v>
      </c>
      <c r="G143" t="s">
        <v>755</v>
      </c>
      <c r="H143" t="s">
        <v>788</v>
      </c>
      <c r="I143">
        <v>14556</v>
      </c>
      <c r="J143" s="185">
        <v>1286</v>
      </c>
      <c r="K143" s="185">
        <v>1477</v>
      </c>
      <c r="L143" s="185">
        <v>1865</v>
      </c>
      <c r="M143" s="185">
        <v>2236</v>
      </c>
      <c r="N143" s="185">
        <v>2537</v>
      </c>
      <c r="O143" t="s">
        <v>389</v>
      </c>
      <c r="P143">
        <v>1</v>
      </c>
      <c r="Q143">
        <v>13</v>
      </c>
      <c r="R143" t="s">
        <v>717</v>
      </c>
    </row>
    <row r="144" spans="1:18" x14ac:dyDescent="0.25">
      <c r="A144" t="s">
        <v>389</v>
      </c>
      <c r="B144" t="s">
        <v>744</v>
      </c>
      <c r="C144" t="s">
        <v>892</v>
      </c>
      <c r="D144" t="s">
        <v>895</v>
      </c>
      <c r="E144" t="s">
        <v>464</v>
      </c>
      <c r="F144">
        <v>0</v>
      </c>
      <c r="G144" t="s">
        <v>893</v>
      </c>
      <c r="H144" t="s">
        <v>912</v>
      </c>
      <c r="I144">
        <v>35481</v>
      </c>
      <c r="J144" s="185">
        <v>1114</v>
      </c>
      <c r="K144" s="185">
        <v>1316</v>
      </c>
      <c r="L144" s="185">
        <v>1616</v>
      </c>
      <c r="M144" s="185">
        <v>2082</v>
      </c>
      <c r="N144" s="185">
        <v>2348</v>
      </c>
      <c r="O144" t="s">
        <v>389</v>
      </c>
      <c r="P144">
        <v>1</v>
      </c>
      <c r="Q144">
        <v>11</v>
      </c>
      <c r="R144" t="s">
        <v>708</v>
      </c>
    </row>
    <row r="145" spans="1:18" x14ac:dyDescent="0.25">
      <c r="A145" t="s">
        <v>389</v>
      </c>
      <c r="B145" t="s">
        <v>744</v>
      </c>
      <c r="C145" t="s">
        <v>962</v>
      </c>
      <c r="D145" t="s">
        <v>799</v>
      </c>
      <c r="E145" t="s">
        <v>410</v>
      </c>
      <c r="F145">
        <v>1</v>
      </c>
      <c r="G145" t="s">
        <v>963</v>
      </c>
      <c r="H145" t="s">
        <v>812</v>
      </c>
      <c r="I145">
        <v>36928</v>
      </c>
      <c r="J145" s="185">
        <v>1731</v>
      </c>
      <c r="K145" s="185">
        <v>2100</v>
      </c>
      <c r="L145" s="185">
        <v>2511</v>
      </c>
      <c r="M145" s="185">
        <v>3036</v>
      </c>
      <c r="N145" s="185">
        <v>3598</v>
      </c>
      <c r="O145" t="s">
        <v>389</v>
      </c>
      <c r="P145">
        <v>1</v>
      </c>
      <c r="Q145">
        <v>11</v>
      </c>
      <c r="R145" t="s">
        <v>695</v>
      </c>
    </row>
    <row r="146" spans="1:18" x14ac:dyDescent="0.25">
      <c r="A146" t="s">
        <v>389</v>
      </c>
      <c r="B146" t="s">
        <v>744</v>
      </c>
      <c r="C146" t="s">
        <v>870</v>
      </c>
      <c r="D146" t="s">
        <v>873</v>
      </c>
      <c r="E146" t="s">
        <v>544</v>
      </c>
      <c r="F146">
        <v>0</v>
      </c>
      <c r="G146" t="s">
        <v>871</v>
      </c>
      <c r="H146" t="s">
        <v>886</v>
      </c>
      <c r="I146">
        <v>991</v>
      </c>
      <c r="J146" s="185">
        <v>1104</v>
      </c>
      <c r="K146" s="185">
        <v>1304</v>
      </c>
      <c r="L146" s="185">
        <v>1601</v>
      </c>
      <c r="M146" s="185">
        <v>2062</v>
      </c>
      <c r="N146" s="185">
        <v>2326</v>
      </c>
      <c r="O146" t="s">
        <v>389</v>
      </c>
      <c r="P146">
        <v>1</v>
      </c>
      <c r="Q146">
        <v>11</v>
      </c>
      <c r="R146" t="s">
        <v>704</v>
      </c>
    </row>
    <row r="147" spans="1:18" x14ac:dyDescent="0.25">
      <c r="A147" t="s">
        <v>389</v>
      </c>
      <c r="B147" t="s">
        <v>744</v>
      </c>
      <c r="C147" t="s">
        <v>414</v>
      </c>
      <c r="D147" t="s">
        <v>757</v>
      </c>
      <c r="E147" t="s">
        <v>545</v>
      </c>
      <c r="F147">
        <v>1</v>
      </c>
      <c r="G147" t="s">
        <v>755</v>
      </c>
      <c r="H147" t="s">
        <v>789</v>
      </c>
      <c r="I147">
        <v>30377</v>
      </c>
      <c r="J147" s="185">
        <v>1286</v>
      </c>
      <c r="K147" s="185">
        <v>1477</v>
      </c>
      <c r="L147" s="185">
        <v>1865</v>
      </c>
      <c r="M147" s="185">
        <v>2236</v>
      </c>
      <c r="N147" s="185">
        <v>2537</v>
      </c>
      <c r="O147" t="s">
        <v>389</v>
      </c>
      <c r="P147">
        <v>1</v>
      </c>
      <c r="Q147">
        <v>7</v>
      </c>
      <c r="R147" t="s">
        <v>653</v>
      </c>
    </row>
    <row r="148" spans="1:18" x14ac:dyDescent="0.25">
      <c r="A148" t="s">
        <v>389</v>
      </c>
      <c r="B148" t="s">
        <v>744</v>
      </c>
      <c r="C148" t="s">
        <v>1016</v>
      </c>
      <c r="D148" t="s">
        <v>873</v>
      </c>
      <c r="E148" t="s">
        <v>532</v>
      </c>
      <c r="F148">
        <v>0</v>
      </c>
      <c r="G148" t="s">
        <v>1017</v>
      </c>
      <c r="H148" t="s">
        <v>889</v>
      </c>
      <c r="I148">
        <v>2587</v>
      </c>
      <c r="J148" s="185">
        <v>1104</v>
      </c>
      <c r="K148" s="185">
        <v>1304</v>
      </c>
      <c r="L148" s="185">
        <v>1601</v>
      </c>
      <c r="M148" s="185">
        <v>2062</v>
      </c>
      <c r="N148" s="185">
        <v>2451</v>
      </c>
      <c r="O148" t="s">
        <v>389</v>
      </c>
      <c r="P148">
        <v>0</v>
      </c>
      <c r="Q148">
        <v>5</v>
      </c>
      <c r="R148" t="s">
        <v>637</v>
      </c>
    </row>
    <row r="149" spans="1:18" x14ac:dyDescent="0.25">
      <c r="A149" t="s">
        <v>389</v>
      </c>
      <c r="B149" t="s">
        <v>744</v>
      </c>
      <c r="C149" t="s">
        <v>917</v>
      </c>
      <c r="D149" t="s">
        <v>920</v>
      </c>
      <c r="E149" t="s">
        <v>507</v>
      </c>
      <c r="F149">
        <v>1</v>
      </c>
      <c r="G149" t="s">
        <v>918</v>
      </c>
      <c r="H149" t="s">
        <v>932</v>
      </c>
      <c r="I149">
        <v>44039</v>
      </c>
      <c r="J149" s="185">
        <v>1372</v>
      </c>
      <c r="K149" s="185">
        <v>1591</v>
      </c>
      <c r="L149" s="185">
        <v>1969</v>
      </c>
      <c r="M149" s="185">
        <v>2433</v>
      </c>
      <c r="N149" s="185">
        <v>2872</v>
      </c>
      <c r="O149" t="s">
        <v>389</v>
      </c>
      <c r="P149">
        <v>1</v>
      </c>
      <c r="Q149">
        <v>3</v>
      </c>
      <c r="R149" t="s">
        <v>619</v>
      </c>
    </row>
    <row r="150" spans="1:18" x14ac:dyDescent="0.25">
      <c r="A150" t="s">
        <v>389</v>
      </c>
      <c r="B150" t="s">
        <v>744</v>
      </c>
      <c r="C150" t="s">
        <v>892</v>
      </c>
      <c r="D150" t="s">
        <v>895</v>
      </c>
      <c r="E150" t="s">
        <v>465</v>
      </c>
      <c r="F150">
        <v>0</v>
      </c>
      <c r="G150" t="s">
        <v>893</v>
      </c>
      <c r="H150" t="s">
        <v>913</v>
      </c>
      <c r="I150">
        <v>1474</v>
      </c>
      <c r="J150" s="185">
        <v>1114</v>
      </c>
      <c r="K150" s="185">
        <v>1316</v>
      </c>
      <c r="L150" s="185">
        <v>1616</v>
      </c>
      <c r="M150" s="185">
        <v>2082</v>
      </c>
      <c r="N150" s="185">
        <v>2348</v>
      </c>
      <c r="O150" t="s">
        <v>389</v>
      </c>
      <c r="P150">
        <v>1</v>
      </c>
      <c r="Q150">
        <v>9</v>
      </c>
      <c r="R150" t="s">
        <v>685</v>
      </c>
    </row>
    <row r="151" spans="1:18" x14ac:dyDescent="0.25">
      <c r="A151" t="s">
        <v>389</v>
      </c>
      <c r="B151" t="s">
        <v>744</v>
      </c>
      <c r="C151" t="s">
        <v>892</v>
      </c>
      <c r="D151" t="s">
        <v>895</v>
      </c>
      <c r="E151" t="s">
        <v>466</v>
      </c>
      <c r="F151">
        <v>0</v>
      </c>
      <c r="G151" t="s">
        <v>893</v>
      </c>
      <c r="H151" t="s">
        <v>914</v>
      </c>
      <c r="I151">
        <v>3648</v>
      </c>
      <c r="J151" s="185">
        <v>1114</v>
      </c>
      <c r="K151" s="185">
        <v>1316</v>
      </c>
      <c r="L151" s="185">
        <v>1616</v>
      </c>
      <c r="M151" s="185">
        <v>2082</v>
      </c>
      <c r="N151" s="185">
        <v>2348</v>
      </c>
      <c r="O151" t="s">
        <v>389</v>
      </c>
      <c r="P151">
        <v>1</v>
      </c>
      <c r="Q151">
        <v>15</v>
      </c>
      <c r="R151" t="s">
        <v>736</v>
      </c>
    </row>
    <row r="152" spans="1:18" x14ac:dyDescent="0.25">
      <c r="A152" t="s">
        <v>389</v>
      </c>
      <c r="B152" t="s">
        <v>744</v>
      </c>
      <c r="C152" t="s">
        <v>847</v>
      </c>
      <c r="D152" t="s">
        <v>850</v>
      </c>
      <c r="E152" t="s">
        <v>508</v>
      </c>
      <c r="F152">
        <v>1</v>
      </c>
      <c r="G152" t="s">
        <v>848</v>
      </c>
      <c r="H152" t="s">
        <v>865</v>
      </c>
      <c r="I152">
        <v>114356</v>
      </c>
      <c r="J152" s="185">
        <v>1246</v>
      </c>
      <c r="K152" s="185">
        <v>1445</v>
      </c>
      <c r="L152" s="185">
        <v>1788</v>
      </c>
      <c r="M152" s="185">
        <v>2210</v>
      </c>
      <c r="N152" s="185">
        <v>2608</v>
      </c>
      <c r="O152" t="s">
        <v>389</v>
      </c>
      <c r="P152">
        <v>1</v>
      </c>
      <c r="Q152">
        <v>3</v>
      </c>
      <c r="R152" t="s">
        <v>611</v>
      </c>
    </row>
    <row r="153" spans="1:18" x14ac:dyDescent="0.25">
      <c r="A153" t="s">
        <v>389</v>
      </c>
      <c r="B153" t="s">
        <v>744</v>
      </c>
      <c r="C153" t="s">
        <v>512</v>
      </c>
      <c r="D153" t="s">
        <v>938</v>
      </c>
      <c r="E153" t="s">
        <v>533</v>
      </c>
      <c r="F153">
        <v>1</v>
      </c>
      <c r="G153" t="s">
        <v>936</v>
      </c>
      <c r="H153" t="s">
        <v>959</v>
      </c>
      <c r="I153">
        <v>19629</v>
      </c>
      <c r="J153" s="185">
        <v>1287</v>
      </c>
      <c r="K153" s="185">
        <v>1496</v>
      </c>
      <c r="L153" s="185">
        <v>1866</v>
      </c>
      <c r="M153" s="185">
        <v>2406</v>
      </c>
      <c r="N153" s="185">
        <v>2988</v>
      </c>
      <c r="O153" t="s">
        <v>389</v>
      </c>
      <c r="P153">
        <v>0</v>
      </c>
      <c r="Q153">
        <v>5</v>
      </c>
      <c r="R153" t="s">
        <v>647</v>
      </c>
    </row>
    <row r="154" spans="1:18" x14ac:dyDescent="0.25">
      <c r="A154" t="s">
        <v>389</v>
      </c>
      <c r="B154" t="s">
        <v>744</v>
      </c>
      <c r="C154" t="s">
        <v>847</v>
      </c>
      <c r="D154" t="s">
        <v>850</v>
      </c>
      <c r="E154" t="s">
        <v>467</v>
      </c>
      <c r="F154">
        <v>1</v>
      </c>
      <c r="G154" t="s">
        <v>848</v>
      </c>
      <c r="H154" t="s">
        <v>866</v>
      </c>
      <c r="I154">
        <v>22171</v>
      </c>
      <c r="J154" s="185">
        <v>1246</v>
      </c>
      <c r="K154" s="185">
        <v>1445</v>
      </c>
      <c r="L154" s="185">
        <v>1788</v>
      </c>
      <c r="M154" s="185">
        <v>2210</v>
      </c>
      <c r="N154" s="185">
        <v>2608</v>
      </c>
      <c r="O154" t="s">
        <v>389</v>
      </c>
      <c r="P154">
        <v>1</v>
      </c>
      <c r="Q154">
        <v>13</v>
      </c>
      <c r="R154" t="s">
        <v>720</v>
      </c>
    </row>
    <row r="155" spans="1:18" x14ac:dyDescent="0.25">
      <c r="A155" t="s">
        <v>389</v>
      </c>
      <c r="B155" t="s">
        <v>744</v>
      </c>
      <c r="C155" t="s">
        <v>414</v>
      </c>
      <c r="D155" t="s">
        <v>757</v>
      </c>
      <c r="E155" t="s">
        <v>440</v>
      </c>
      <c r="F155">
        <v>1</v>
      </c>
      <c r="G155" t="s">
        <v>755</v>
      </c>
      <c r="H155" t="s">
        <v>790</v>
      </c>
      <c r="I155">
        <v>63809</v>
      </c>
      <c r="J155" s="185">
        <v>1286</v>
      </c>
      <c r="K155" s="185">
        <v>1477</v>
      </c>
      <c r="L155" s="185">
        <v>1865</v>
      </c>
      <c r="M155" s="185">
        <v>2236</v>
      </c>
      <c r="N155" s="185">
        <v>2537</v>
      </c>
      <c r="O155" t="s">
        <v>389</v>
      </c>
      <c r="P155">
        <v>1</v>
      </c>
      <c r="Q155">
        <v>1</v>
      </c>
      <c r="R155" t="s">
        <v>576</v>
      </c>
    </row>
    <row r="156" spans="1:18" x14ac:dyDescent="0.25">
      <c r="A156" t="s">
        <v>389</v>
      </c>
      <c r="B156" t="s">
        <v>744</v>
      </c>
      <c r="C156" t="s">
        <v>917</v>
      </c>
      <c r="D156" t="s">
        <v>920</v>
      </c>
      <c r="E156" t="s">
        <v>509</v>
      </c>
      <c r="F156">
        <v>1</v>
      </c>
      <c r="G156" t="s">
        <v>918</v>
      </c>
      <c r="H156" t="s">
        <v>933</v>
      </c>
      <c r="I156">
        <v>55147</v>
      </c>
      <c r="J156" s="185">
        <v>1372</v>
      </c>
      <c r="K156" s="185">
        <v>1591</v>
      </c>
      <c r="L156" s="185">
        <v>1969</v>
      </c>
      <c r="M156" s="185">
        <v>2433</v>
      </c>
      <c r="N156" s="185">
        <v>2872</v>
      </c>
      <c r="O156" t="s">
        <v>389</v>
      </c>
      <c r="P156">
        <v>1</v>
      </c>
      <c r="Q156">
        <v>9</v>
      </c>
      <c r="R156" t="s">
        <v>687</v>
      </c>
    </row>
    <row r="157" spans="1:18" x14ac:dyDescent="0.25">
      <c r="A157" t="s">
        <v>389</v>
      </c>
      <c r="B157" t="s">
        <v>744</v>
      </c>
      <c r="C157" t="s">
        <v>844</v>
      </c>
      <c r="D157" t="s">
        <v>817</v>
      </c>
      <c r="E157" t="s">
        <v>484</v>
      </c>
      <c r="F157">
        <v>1</v>
      </c>
      <c r="G157" t="s">
        <v>845</v>
      </c>
      <c r="H157" t="s">
        <v>843</v>
      </c>
      <c r="I157">
        <v>6832</v>
      </c>
      <c r="J157" s="185">
        <v>1286</v>
      </c>
      <c r="K157" s="185">
        <v>1477</v>
      </c>
      <c r="L157" s="185">
        <v>1865</v>
      </c>
      <c r="M157" s="185">
        <v>2236</v>
      </c>
      <c r="N157" s="185">
        <v>2539</v>
      </c>
      <c r="O157" t="s">
        <v>389</v>
      </c>
      <c r="P157">
        <v>1</v>
      </c>
      <c r="Q157">
        <v>7</v>
      </c>
      <c r="R157" t="s">
        <v>659</v>
      </c>
    </row>
    <row r="158" spans="1:18" x14ac:dyDescent="0.25">
      <c r="A158" t="s">
        <v>389</v>
      </c>
      <c r="B158" t="s">
        <v>744</v>
      </c>
      <c r="C158" t="s">
        <v>962</v>
      </c>
      <c r="D158" t="s">
        <v>965</v>
      </c>
      <c r="E158" t="s">
        <v>411</v>
      </c>
      <c r="F158">
        <v>1</v>
      </c>
      <c r="G158" t="s">
        <v>963</v>
      </c>
      <c r="H158" t="s">
        <v>994</v>
      </c>
      <c r="I158">
        <v>10335</v>
      </c>
      <c r="J158" s="185">
        <v>1731</v>
      </c>
      <c r="K158" s="185">
        <v>2100</v>
      </c>
      <c r="L158" s="185">
        <v>2511</v>
      </c>
      <c r="M158" s="185">
        <v>3036</v>
      </c>
      <c r="N158" s="185">
        <v>3598</v>
      </c>
      <c r="O158" t="s">
        <v>389</v>
      </c>
      <c r="P158">
        <v>1</v>
      </c>
      <c r="Q158">
        <v>9</v>
      </c>
      <c r="R158" t="s">
        <v>692</v>
      </c>
    </row>
    <row r="159" spans="1:18" x14ac:dyDescent="0.25">
      <c r="A159" t="s">
        <v>389</v>
      </c>
      <c r="B159" t="s">
        <v>744</v>
      </c>
      <c r="C159" t="s">
        <v>962</v>
      </c>
      <c r="D159" t="s">
        <v>965</v>
      </c>
      <c r="E159" t="s">
        <v>412</v>
      </c>
      <c r="F159">
        <v>1</v>
      </c>
      <c r="G159" t="s">
        <v>963</v>
      </c>
      <c r="H159" t="s">
        <v>997</v>
      </c>
      <c r="I159">
        <v>27282</v>
      </c>
      <c r="J159" s="185">
        <v>1731</v>
      </c>
      <c r="K159" s="185">
        <v>2100</v>
      </c>
      <c r="L159" s="185">
        <v>2511</v>
      </c>
      <c r="M159" s="185">
        <v>3036</v>
      </c>
      <c r="N159" s="185">
        <v>3598</v>
      </c>
      <c r="O159" t="s">
        <v>389</v>
      </c>
      <c r="P159">
        <v>0</v>
      </c>
      <c r="Q159">
        <v>5</v>
      </c>
      <c r="R159" t="s">
        <v>650</v>
      </c>
    </row>
    <row r="160" spans="1:18" x14ac:dyDescent="0.25">
      <c r="A160" t="s">
        <v>389</v>
      </c>
      <c r="B160" t="s">
        <v>744</v>
      </c>
      <c r="C160" t="s">
        <v>414</v>
      </c>
      <c r="D160" t="s">
        <v>757</v>
      </c>
      <c r="E160" t="s">
        <v>441</v>
      </c>
      <c r="F160">
        <v>1</v>
      </c>
      <c r="G160" t="s">
        <v>755</v>
      </c>
      <c r="H160" t="s">
        <v>791</v>
      </c>
      <c r="I160">
        <v>27180</v>
      </c>
      <c r="J160" s="185">
        <v>1286</v>
      </c>
      <c r="K160" s="185">
        <v>1477</v>
      </c>
      <c r="L160" s="185">
        <v>1865</v>
      </c>
      <c r="M160" s="185">
        <v>2236</v>
      </c>
      <c r="N160" s="185">
        <v>2537</v>
      </c>
      <c r="O160" t="s">
        <v>389</v>
      </c>
      <c r="P160">
        <v>1</v>
      </c>
      <c r="Q160">
        <v>1</v>
      </c>
      <c r="R160" t="s">
        <v>577</v>
      </c>
    </row>
    <row r="161" spans="1:18" x14ac:dyDescent="0.25">
      <c r="A161" t="s">
        <v>389</v>
      </c>
      <c r="B161" t="s">
        <v>744</v>
      </c>
      <c r="C161" t="s">
        <v>414</v>
      </c>
      <c r="D161" t="s">
        <v>757</v>
      </c>
      <c r="E161" t="s">
        <v>546</v>
      </c>
      <c r="F161">
        <v>1</v>
      </c>
      <c r="G161" t="s">
        <v>755</v>
      </c>
      <c r="H161" t="s">
        <v>792</v>
      </c>
      <c r="I161">
        <v>5563</v>
      </c>
      <c r="J161" s="185">
        <v>1286</v>
      </c>
      <c r="K161" s="185">
        <v>1477</v>
      </c>
      <c r="L161" s="185">
        <v>1865</v>
      </c>
      <c r="M161" s="185">
        <v>2236</v>
      </c>
      <c r="N161" s="185">
        <v>2537</v>
      </c>
      <c r="O161" t="s">
        <v>389</v>
      </c>
      <c r="P161">
        <v>1</v>
      </c>
      <c r="Q161">
        <v>7</v>
      </c>
      <c r="R161" t="s">
        <v>654</v>
      </c>
    </row>
    <row r="162" spans="1:18" x14ac:dyDescent="0.25">
      <c r="A162" t="s">
        <v>389</v>
      </c>
      <c r="B162" t="s">
        <v>744</v>
      </c>
      <c r="C162" t="s">
        <v>962</v>
      </c>
      <c r="D162" t="s">
        <v>965</v>
      </c>
      <c r="E162" t="s">
        <v>413</v>
      </c>
      <c r="F162">
        <v>1</v>
      </c>
      <c r="G162" t="s">
        <v>963</v>
      </c>
      <c r="H162" t="s">
        <v>1000</v>
      </c>
      <c r="I162">
        <v>18439</v>
      </c>
      <c r="J162" s="185">
        <v>1731</v>
      </c>
      <c r="K162" s="185">
        <v>2100</v>
      </c>
      <c r="L162" s="185">
        <v>2511</v>
      </c>
      <c r="M162" s="185">
        <v>3036</v>
      </c>
      <c r="N162" s="185">
        <v>3598</v>
      </c>
      <c r="O162" t="s">
        <v>389</v>
      </c>
      <c r="P162">
        <v>1</v>
      </c>
      <c r="Q162">
        <v>15</v>
      </c>
      <c r="R162" t="s">
        <v>741</v>
      </c>
    </row>
    <row r="163" spans="1:18" x14ac:dyDescent="0.25">
      <c r="A163" t="s">
        <v>389</v>
      </c>
      <c r="B163" t="s">
        <v>744</v>
      </c>
      <c r="C163" t="s">
        <v>892</v>
      </c>
      <c r="D163" t="s">
        <v>895</v>
      </c>
      <c r="E163" t="s">
        <v>468</v>
      </c>
      <c r="F163">
        <v>0</v>
      </c>
      <c r="G163" t="s">
        <v>893</v>
      </c>
      <c r="H163" t="s">
        <v>915</v>
      </c>
      <c r="I163">
        <v>10242</v>
      </c>
      <c r="J163" s="185">
        <v>1114</v>
      </c>
      <c r="K163" s="185">
        <v>1316</v>
      </c>
      <c r="L163" s="185">
        <v>1616</v>
      </c>
      <c r="M163" s="185">
        <v>2082</v>
      </c>
      <c r="N163" s="185">
        <v>2348</v>
      </c>
      <c r="O163" t="s">
        <v>389</v>
      </c>
      <c r="P163">
        <v>1</v>
      </c>
      <c r="Q163">
        <v>1</v>
      </c>
      <c r="R163" t="s">
        <v>586</v>
      </c>
    </row>
    <row r="164" spans="1:18" x14ac:dyDescent="0.25">
      <c r="A164" t="s">
        <v>389</v>
      </c>
      <c r="B164" t="s">
        <v>744</v>
      </c>
      <c r="C164" t="s">
        <v>512</v>
      </c>
      <c r="D164" t="s">
        <v>938</v>
      </c>
      <c r="E164" t="s">
        <v>560</v>
      </c>
      <c r="F164">
        <v>1</v>
      </c>
      <c r="G164" t="s">
        <v>936</v>
      </c>
      <c r="H164" t="s">
        <v>960</v>
      </c>
      <c r="I164">
        <v>23905</v>
      </c>
      <c r="J164" s="185">
        <v>1287</v>
      </c>
      <c r="K164" s="185">
        <v>1496</v>
      </c>
      <c r="L164" s="185">
        <v>1866</v>
      </c>
      <c r="M164" s="185">
        <v>2406</v>
      </c>
      <c r="N164" s="185">
        <v>2988</v>
      </c>
      <c r="O164" t="s">
        <v>389</v>
      </c>
      <c r="P164">
        <v>1</v>
      </c>
      <c r="Q164">
        <v>9</v>
      </c>
      <c r="R164" t="s">
        <v>689</v>
      </c>
    </row>
    <row r="165" spans="1:18" x14ac:dyDescent="0.25">
      <c r="A165" t="s">
        <v>389</v>
      </c>
      <c r="B165" t="s">
        <v>744</v>
      </c>
      <c r="C165" t="s">
        <v>414</v>
      </c>
      <c r="D165" t="s">
        <v>757</v>
      </c>
      <c r="E165" t="s">
        <v>443</v>
      </c>
      <c r="F165">
        <v>1</v>
      </c>
      <c r="G165" t="s">
        <v>755</v>
      </c>
      <c r="H165" t="s">
        <v>794</v>
      </c>
      <c r="I165">
        <v>12555</v>
      </c>
      <c r="J165" s="185">
        <v>1286</v>
      </c>
      <c r="K165" s="185">
        <v>1477</v>
      </c>
      <c r="L165" s="185">
        <v>1865</v>
      </c>
      <c r="M165" s="185">
        <v>2236</v>
      </c>
      <c r="N165" s="185">
        <v>2537</v>
      </c>
      <c r="O165" t="s">
        <v>389</v>
      </c>
      <c r="P165">
        <v>1</v>
      </c>
      <c r="Q165">
        <v>7</v>
      </c>
      <c r="R165" t="s">
        <v>655</v>
      </c>
    </row>
    <row r="166" spans="1:18" x14ac:dyDescent="0.25">
      <c r="A166" t="s">
        <v>389</v>
      </c>
      <c r="B166" t="s">
        <v>744</v>
      </c>
      <c r="C166" t="s">
        <v>414</v>
      </c>
      <c r="D166" t="s">
        <v>757</v>
      </c>
      <c r="E166" t="s">
        <v>442</v>
      </c>
      <c r="F166">
        <v>1</v>
      </c>
      <c r="G166" t="s">
        <v>755</v>
      </c>
      <c r="H166" t="s">
        <v>793</v>
      </c>
      <c r="I166">
        <v>29367</v>
      </c>
      <c r="J166" s="185">
        <v>1286</v>
      </c>
      <c r="K166" s="185">
        <v>1477</v>
      </c>
      <c r="L166" s="185">
        <v>1865</v>
      </c>
      <c r="M166" s="185">
        <v>2236</v>
      </c>
      <c r="N166" s="185">
        <v>2537</v>
      </c>
      <c r="O166" t="s">
        <v>389</v>
      </c>
      <c r="P166">
        <v>1</v>
      </c>
      <c r="Q166">
        <v>9</v>
      </c>
      <c r="R166" t="s">
        <v>671</v>
      </c>
    </row>
    <row r="167" spans="1:18" x14ac:dyDescent="0.25">
      <c r="A167" t="s">
        <v>389</v>
      </c>
      <c r="B167" t="s">
        <v>744</v>
      </c>
      <c r="C167" t="s">
        <v>847</v>
      </c>
      <c r="D167" t="s">
        <v>850</v>
      </c>
      <c r="E167" t="s">
        <v>510</v>
      </c>
      <c r="F167">
        <v>1</v>
      </c>
      <c r="G167" t="s">
        <v>848</v>
      </c>
      <c r="H167" t="s">
        <v>867</v>
      </c>
      <c r="I167">
        <v>16192</v>
      </c>
      <c r="J167" s="185">
        <v>1246</v>
      </c>
      <c r="K167" s="185">
        <v>1445</v>
      </c>
      <c r="L167" s="185">
        <v>1788</v>
      </c>
      <c r="M167" s="185">
        <v>2210</v>
      </c>
      <c r="N167" s="185">
        <v>2608</v>
      </c>
      <c r="O167" t="s">
        <v>389</v>
      </c>
      <c r="P167">
        <v>1</v>
      </c>
      <c r="Q167">
        <v>3</v>
      </c>
      <c r="R167" t="s">
        <v>612</v>
      </c>
    </row>
    <row r="168" spans="1:18" x14ac:dyDescent="0.25">
      <c r="A168" t="s">
        <v>389</v>
      </c>
      <c r="B168" t="s">
        <v>744</v>
      </c>
      <c r="C168" t="s">
        <v>917</v>
      </c>
      <c r="D168" t="s">
        <v>920</v>
      </c>
      <c r="E168" t="s">
        <v>511</v>
      </c>
      <c r="F168">
        <v>1</v>
      </c>
      <c r="G168" t="s">
        <v>918</v>
      </c>
      <c r="H168" t="s">
        <v>934</v>
      </c>
      <c r="I168">
        <v>9041</v>
      </c>
      <c r="J168" s="185">
        <v>1372</v>
      </c>
      <c r="K168" s="185">
        <v>1591</v>
      </c>
      <c r="L168" s="185">
        <v>1969</v>
      </c>
      <c r="M168" s="185">
        <v>2433</v>
      </c>
      <c r="N168" s="185">
        <v>2872</v>
      </c>
      <c r="O168" t="s">
        <v>389</v>
      </c>
      <c r="P168">
        <v>1</v>
      </c>
      <c r="Q168">
        <v>3</v>
      </c>
      <c r="R168" t="s">
        <v>618</v>
      </c>
    </row>
    <row r="169" spans="1:18" x14ac:dyDescent="0.25">
      <c r="A169" t="s">
        <v>389</v>
      </c>
      <c r="B169" t="s">
        <v>744</v>
      </c>
      <c r="C169" t="s">
        <v>847</v>
      </c>
      <c r="D169" t="s">
        <v>850</v>
      </c>
      <c r="E169" t="s">
        <v>469</v>
      </c>
      <c r="F169">
        <v>1</v>
      </c>
      <c r="G169" t="s">
        <v>848</v>
      </c>
      <c r="H169" t="s">
        <v>868</v>
      </c>
      <c r="I169">
        <v>9787</v>
      </c>
      <c r="J169" s="185">
        <v>1246</v>
      </c>
      <c r="K169" s="185">
        <v>1445</v>
      </c>
      <c r="L169" s="185">
        <v>1788</v>
      </c>
      <c r="M169" s="185">
        <v>2210</v>
      </c>
      <c r="N169" s="185">
        <v>2608</v>
      </c>
      <c r="O169" t="s">
        <v>389</v>
      </c>
      <c r="P169">
        <v>1</v>
      </c>
      <c r="Q169">
        <v>9</v>
      </c>
      <c r="R169" t="s">
        <v>676</v>
      </c>
    </row>
    <row r="170" spans="1:18" x14ac:dyDescent="0.25">
      <c r="A170" t="s">
        <v>389</v>
      </c>
      <c r="B170" t="s">
        <v>744</v>
      </c>
      <c r="C170" t="s">
        <v>870</v>
      </c>
      <c r="D170" t="s">
        <v>873</v>
      </c>
      <c r="E170" t="s">
        <v>561</v>
      </c>
      <c r="F170">
        <v>0</v>
      </c>
      <c r="G170" t="s">
        <v>871</v>
      </c>
      <c r="H170" t="s">
        <v>890</v>
      </c>
      <c r="I170">
        <v>8267</v>
      </c>
      <c r="J170" s="185">
        <v>1104</v>
      </c>
      <c r="K170" s="185">
        <v>1304</v>
      </c>
      <c r="L170" s="185">
        <v>1601</v>
      </c>
      <c r="M170" s="185">
        <v>2062</v>
      </c>
      <c r="N170" s="185">
        <v>2326</v>
      </c>
      <c r="O170" t="s">
        <v>389</v>
      </c>
      <c r="P170">
        <v>1</v>
      </c>
      <c r="Q170">
        <v>3</v>
      </c>
      <c r="R170" t="s">
        <v>614</v>
      </c>
    </row>
  </sheetData>
  <sheetProtection algorithmName="SHA-512" hashValue="2nJQc27ym0CP315D175qateNMdSskpr/xUDKa8P4cM83UbHFvU5TsLtWzt4VMyIxZsWB7gd4Uu7TP1qVCqg6ew==" saltValue="HxdnGbgGa7nA0Tt2hxVepg==" spinCount="100000" sheet="1" objects="1" scenarios="1"/>
  <sortState xmlns:xlrd2="http://schemas.microsoft.com/office/spreadsheetml/2017/richdata2" ref="A2:R170">
    <sortCondition ref="E1:E1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61"/>
  <sheetViews>
    <sheetView showGridLines="0" tabSelected="1" workbookViewId="0">
      <selection activeCell="K3" sqref="K3"/>
    </sheetView>
  </sheetViews>
  <sheetFormatPr defaultRowHeight="15" x14ac:dyDescent="0.25"/>
  <cols>
    <col min="1" max="2" width="9.140625" customWidth="1"/>
    <col min="8" max="8" width="12.42578125" customWidth="1"/>
  </cols>
  <sheetData>
    <row r="1" spans="1:8" ht="18.75" x14ac:dyDescent="0.25">
      <c r="A1" s="207" t="s">
        <v>330</v>
      </c>
      <c r="B1" s="207"/>
      <c r="C1" s="207"/>
      <c r="D1" s="207"/>
      <c r="E1" s="207"/>
      <c r="F1" s="207"/>
      <c r="G1" s="207"/>
      <c r="H1" s="207"/>
    </row>
    <row r="2" spans="1:8" x14ac:dyDescent="0.25">
      <c r="A2" s="125"/>
      <c r="B2" s="126"/>
      <c r="C2" s="127"/>
      <c r="D2" s="127"/>
      <c r="E2" s="127"/>
      <c r="F2" s="127"/>
      <c r="G2" s="127"/>
      <c r="H2" s="127"/>
    </row>
    <row r="3" spans="1:8" ht="18.75" x14ac:dyDescent="0.25">
      <c r="A3" s="133" t="s">
        <v>331</v>
      </c>
      <c r="B3" s="126"/>
      <c r="C3" s="127"/>
      <c r="D3" s="127"/>
      <c r="E3" s="127"/>
      <c r="F3" s="127"/>
      <c r="G3" s="127"/>
      <c r="H3" s="127"/>
    </row>
    <row r="4" spans="1:8" x14ac:dyDescent="0.25">
      <c r="A4" s="132" t="s">
        <v>347</v>
      </c>
      <c r="B4" s="126"/>
      <c r="C4" s="127"/>
      <c r="D4" s="127"/>
      <c r="E4" s="127"/>
      <c r="F4" s="127"/>
      <c r="G4" s="127"/>
      <c r="H4" s="127"/>
    </row>
    <row r="5" spans="1:8" x14ac:dyDescent="0.25">
      <c r="A5" s="132" t="s">
        <v>371</v>
      </c>
      <c r="B5" s="126"/>
      <c r="C5" s="127"/>
      <c r="D5" s="127"/>
      <c r="E5" s="127"/>
      <c r="F5" s="127"/>
      <c r="G5" s="127"/>
      <c r="H5" s="127"/>
    </row>
    <row r="6" spans="1:8" ht="18.75" x14ac:dyDescent="0.25">
      <c r="A6" s="130"/>
      <c r="B6" s="126"/>
      <c r="C6" s="127"/>
      <c r="D6" s="127"/>
      <c r="E6" s="127"/>
      <c r="F6" s="127"/>
      <c r="G6" s="127"/>
      <c r="H6" s="127"/>
    </row>
    <row r="7" spans="1:8" ht="15.75" x14ac:dyDescent="0.25">
      <c r="A7" s="129" t="s">
        <v>342</v>
      </c>
      <c r="B7" s="126"/>
      <c r="C7" s="127"/>
      <c r="D7" s="127"/>
      <c r="E7" s="127"/>
      <c r="F7" s="127"/>
      <c r="G7" s="127"/>
      <c r="H7" s="127"/>
    </row>
    <row r="8" spans="1:8" x14ac:dyDescent="0.25">
      <c r="A8" s="208" t="s">
        <v>334</v>
      </c>
      <c r="B8" s="208"/>
      <c r="C8" s="208"/>
      <c r="D8" s="208"/>
      <c r="E8" s="208"/>
      <c r="F8" s="208"/>
      <c r="G8" s="208"/>
      <c r="H8" s="208"/>
    </row>
    <row r="9" spans="1:8" ht="16.5" customHeight="1" x14ac:dyDescent="0.25">
      <c r="A9" t="s">
        <v>333</v>
      </c>
      <c r="B9" s="18"/>
      <c r="C9" s="18"/>
      <c r="D9" s="18"/>
      <c r="E9" s="18"/>
      <c r="F9" s="18"/>
      <c r="G9" s="18"/>
      <c r="H9" s="18"/>
    </row>
    <row r="10" spans="1:8" ht="16.5" customHeight="1" x14ac:dyDescent="0.25">
      <c r="A10" s="15" t="s">
        <v>332</v>
      </c>
      <c r="B10" s="18"/>
      <c r="C10" s="18"/>
      <c r="D10" s="18"/>
      <c r="E10" s="18"/>
      <c r="F10" s="18"/>
      <c r="G10" s="18"/>
      <c r="H10" s="18"/>
    </row>
    <row r="11" spans="1:8" ht="16.5" customHeight="1" x14ac:dyDescent="0.25">
      <c r="A11" s="15"/>
      <c r="B11" s="18"/>
      <c r="C11" s="18"/>
      <c r="D11" s="18"/>
      <c r="E11" s="18"/>
      <c r="F11" s="18"/>
      <c r="G11" s="18"/>
      <c r="H11" s="18"/>
    </row>
    <row r="12" spans="1:8" ht="16.5" customHeight="1" x14ac:dyDescent="0.25">
      <c r="A12" s="131" t="s">
        <v>343</v>
      </c>
      <c r="B12" s="18"/>
      <c r="C12" s="18"/>
      <c r="D12" s="18"/>
      <c r="E12" s="18"/>
      <c r="F12" s="18"/>
      <c r="G12" s="18"/>
      <c r="H12" s="18"/>
    </row>
    <row r="13" spans="1:8" ht="16.5" customHeight="1" x14ac:dyDescent="0.25">
      <c r="A13" s="15" t="s">
        <v>335</v>
      </c>
      <c r="B13" s="18"/>
      <c r="C13" s="18"/>
      <c r="D13" s="18"/>
      <c r="E13" s="18"/>
      <c r="F13" s="18"/>
      <c r="G13" s="18"/>
      <c r="H13" s="18"/>
    </row>
    <row r="14" spans="1:8" ht="16.5" customHeight="1" x14ac:dyDescent="0.25">
      <c r="A14" s="15" t="s">
        <v>336</v>
      </c>
      <c r="B14" s="18"/>
      <c r="C14" s="18"/>
      <c r="D14" s="18"/>
      <c r="E14" s="18"/>
      <c r="F14" s="18"/>
      <c r="G14" s="18"/>
    </row>
    <row r="15" spans="1:8" ht="16.5" customHeight="1" x14ac:dyDescent="0.25">
      <c r="A15" s="15" t="s">
        <v>337</v>
      </c>
      <c r="B15" s="18"/>
      <c r="C15" s="18"/>
      <c r="D15" s="18"/>
      <c r="E15" s="18"/>
      <c r="F15" s="18"/>
      <c r="G15" s="18"/>
      <c r="H15" s="18"/>
    </row>
    <row r="16" spans="1:8" ht="16.5" customHeight="1" x14ac:dyDescent="0.25">
      <c r="A16" s="15"/>
      <c r="B16" s="18"/>
      <c r="C16" s="18"/>
      <c r="D16" s="18"/>
      <c r="E16" s="18"/>
      <c r="F16" s="18"/>
      <c r="G16" s="18"/>
      <c r="H16" s="18"/>
    </row>
    <row r="17" spans="1:12" ht="16.5" customHeight="1" x14ac:dyDescent="0.25">
      <c r="A17" s="131" t="s">
        <v>344</v>
      </c>
      <c r="B17" s="18"/>
      <c r="C17" s="15"/>
      <c r="D17" s="18"/>
      <c r="E17" s="18"/>
      <c r="F17" s="18"/>
      <c r="G17" s="18"/>
      <c r="H17" s="18"/>
    </row>
    <row r="18" spans="1:12" ht="16.5" customHeight="1" x14ac:dyDescent="0.25">
      <c r="A18" s="15" t="s">
        <v>339</v>
      </c>
      <c r="B18" s="18"/>
      <c r="C18" s="18"/>
      <c r="D18" s="18"/>
      <c r="E18" s="18"/>
      <c r="F18" s="18"/>
      <c r="G18" s="18"/>
      <c r="H18" s="18"/>
    </row>
    <row r="19" spans="1:12" x14ac:dyDescent="0.25">
      <c r="A19" s="15"/>
      <c r="B19" s="15" t="s">
        <v>338</v>
      </c>
      <c r="C19" s="15"/>
      <c r="D19" s="15"/>
      <c r="E19" s="15"/>
      <c r="F19" s="15"/>
      <c r="G19" s="15"/>
      <c r="H19" s="15"/>
    </row>
    <row r="20" spans="1:12" x14ac:dyDescent="0.25">
      <c r="A20" s="15"/>
      <c r="B20" s="15" t="s">
        <v>352</v>
      </c>
      <c r="C20" s="15"/>
      <c r="D20" s="15"/>
      <c r="E20" s="15"/>
      <c r="F20" s="15"/>
      <c r="G20" s="15"/>
      <c r="H20" s="15"/>
    </row>
    <row r="21" spans="1:12" x14ac:dyDescent="0.25">
      <c r="A21" s="15"/>
      <c r="B21" s="15"/>
      <c r="C21" s="15"/>
      <c r="D21" s="15"/>
      <c r="E21" s="15"/>
      <c r="F21" s="15"/>
      <c r="G21" s="15"/>
      <c r="H21" s="15"/>
    </row>
    <row r="22" spans="1:12" x14ac:dyDescent="0.25">
      <c r="A22" s="15" t="s">
        <v>382</v>
      </c>
      <c r="B22" s="15" t="s">
        <v>383</v>
      </c>
      <c r="C22" s="15"/>
      <c r="D22" s="15"/>
      <c r="E22" s="15"/>
      <c r="F22" s="15"/>
      <c r="G22" s="15"/>
      <c r="H22" s="15"/>
    </row>
    <row r="23" spans="1:12" x14ac:dyDescent="0.25">
      <c r="A23" s="15" t="s">
        <v>381</v>
      </c>
      <c r="B23" s="15" t="s">
        <v>384</v>
      </c>
      <c r="C23" s="15"/>
      <c r="D23" s="15"/>
      <c r="E23" s="15"/>
      <c r="F23" s="15"/>
      <c r="G23" s="15"/>
      <c r="H23" s="15"/>
    </row>
    <row r="24" spans="1:12" x14ac:dyDescent="0.25">
      <c r="A24" s="15"/>
      <c r="B24" s="15" t="s">
        <v>380</v>
      </c>
      <c r="C24" s="15"/>
      <c r="D24" s="15"/>
      <c r="E24" s="15"/>
      <c r="F24" s="15"/>
      <c r="G24" s="15"/>
      <c r="H24" s="15"/>
    </row>
    <row r="25" spans="1:12" x14ac:dyDescent="0.25">
      <c r="A25" s="15"/>
      <c r="B25" s="15"/>
      <c r="C25" s="15"/>
      <c r="D25" s="15"/>
      <c r="E25" s="15"/>
      <c r="F25" s="15"/>
      <c r="G25" s="15"/>
      <c r="H25" s="15"/>
    </row>
    <row r="26" spans="1:12" ht="15.75" x14ac:dyDescent="0.25">
      <c r="A26" s="131" t="s">
        <v>345</v>
      </c>
      <c r="B26" s="15"/>
      <c r="C26" s="15"/>
      <c r="D26" s="15"/>
      <c r="E26" s="15"/>
      <c r="F26" s="15"/>
      <c r="G26" s="15"/>
      <c r="H26" s="15"/>
    </row>
    <row r="27" spans="1:12" x14ac:dyDescent="0.25">
      <c r="A27" s="15" t="s">
        <v>340</v>
      </c>
      <c r="B27" s="15"/>
      <c r="C27" s="15"/>
      <c r="D27" s="15"/>
      <c r="E27" s="15"/>
      <c r="F27" s="15"/>
      <c r="G27" s="15"/>
      <c r="H27" s="15"/>
    </row>
    <row r="28" spans="1:12" x14ac:dyDescent="0.25">
      <c r="A28" s="15"/>
      <c r="B28" s="15" t="s">
        <v>341</v>
      </c>
      <c r="C28" s="15"/>
      <c r="D28" s="15"/>
      <c r="E28" s="15"/>
      <c r="F28" s="15"/>
      <c r="G28" s="15"/>
      <c r="H28" s="15"/>
    </row>
    <row r="29" spans="1:12" ht="31.5" customHeight="1" x14ac:dyDescent="0.25">
      <c r="A29" s="15"/>
      <c r="B29" s="208" t="s">
        <v>357</v>
      </c>
      <c r="C29" s="208"/>
      <c r="D29" s="208"/>
      <c r="E29" s="208"/>
      <c r="F29" s="208"/>
      <c r="G29" s="208"/>
      <c r="H29" s="208"/>
      <c r="I29" s="208"/>
      <c r="J29" s="208"/>
      <c r="K29" s="208"/>
      <c r="L29" s="208"/>
    </row>
    <row r="30" spans="1:12" x14ac:dyDescent="0.25">
      <c r="A30" s="15"/>
      <c r="B30" s="15"/>
      <c r="C30" s="15"/>
      <c r="D30" s="15"/>
      <c r="E30" s="15"/>
      <c r="F30" s="15"/>
      <c r="G30" s="15"/>
      <c r="H30" s="15"/>
    </row>
    <row r="31" spans="1:12" ht="15.75" x14ac:dyDescent="0.25">
      <c r="A31" s="131" t="s">
        <v>346</v>
      </c>
      <c r="B31" s="15"/>
      <c r="C31" s="15"/>
      <c r="D31" s="15"/>
      <c r="E31" s="15"/>
      <c r="F31" s="15"/>
      <c r="G31" s="15"/>
      <c r="H31" s="15"/>
    </row>
    <row r="32" spans="1:12" x14ac:dyDescent="0.25">
      <c r="A32" s="15" t="s">
        <v>348</v>
      </c>
      <c r="B32" s="15"/>
      <c r="C32" s="15"/>
      <c r="D32" s="15"/>
      <c r="E32" s="15"/>
      <c r="F32" s="15"/>
      <c r="G32" s="15"/>
      <c r="H32" s="15"/>
    </row>
    <row r="33" spans="1:8" x14ac:dyDescent="0.25">
      <c r="A33" s="15" t="s">
        <v>349</v>
      </c>
      <c r="B33" s="15"/>
      <c r="C33" s="15"/>
      <c r="D33" s="15"/>
      <c r="E33" s="15"/>
      <c r="F33" s="15"/>
      <c r="G33" s="15"/>
      <c r="H33" s="15"/>
    </row>
    <row r="34" spans="1:8" x14ac:dyDescent="0.25">
      <c r="A34" s="18"/>
      <c r="B34" s="18"/>
      <c r="C34" s="18"/>
      <c r="D34" s="18"/>
      <c r="E34" s="18"/>
      <c r="F34" s="18"/>
      <c r="G34" s="18"/>
      <c r="H34" s="18"/>
    </row>
    <row r="35" spans="1:8" x14ac:dyDescent="0.25">
      <c r="A35" s="15" t="s">
        <v>367</v>
      </c>
      <c r="B35" s="128"/>
      <c r="C35" s="128"/>
      <c r="D35" s="128"/>
      <c r="E35" s="128"/>
      <c r="F35" s="128"/>
      <c r="G35" s="128"/>
      <c r="H35" s="128"/>
    </row>
    <row r="36" spans="1:8" x14ac:dyDescent="0.25">
      <c r="B36" s="128"/>
      <c r="C36" s="128"/>
      <c r="D36" s="128"/>
      <c r="E36" s="128"/>
      <c r="F36" s="128"/>
      <c r="G36" s="128"/>
      <c r="H36" s="128"/>
    </row>
    <row r="37" spans="1:8" ht="15.75" x14ac:dyDescent="0.25">
      <c r="A37" s="131" t="s">
        <v>350</v>
      </c>
      <c r="B37" s="128"/>
      <c r="C37" s="128"/>
      <c r="D37" s="128"/>
      <c r="E37" s="128"/>
      <c r="F37" s="128"/>
      <c r="G37" s="128"/>
      <c r="H37" s="128"/>
    </row>
    <row r="38" spans="1:8" x14ac:dyDescent="0.25">
      <c r="B38" s="128"/>
      <c r="C38" s="128"/>
      <c r="D38" s="128"/>
      <c r="E38" s="128"/>
      <c r="F38" s="128"/>
      <c r="G38" s="128"/>
      <c r="H38" s="128"/>
    </row>
    <row r="39" spans="1:8" x14ac:dyDescent="0.25">
      <c r="A39" t="s">
        <v>351</v>
      </c>
      <c r="B39" s="128"/>
      <c r="C39" s="128"/>
      <c r="D39" s="128"/>
      <c r="E39" s="128"/>
      <c r="F39" s="128"/>
      <c r="G39" s="128"/>
      <c r="H39" s="128"/>
    </row>
    <row r="40" spans="1:8" x14ac:dyDescent="0.25">
      <c r="B40" s="128"/>
      <c r="C40" s="128"/>
      <c r="D40" s="128"/>
      <c r="E40" s="128"/>
      <c r="F40" s="128"/>
      <c r="G40" s="128"/>
      <c r="H40" s="128"/>
    </row>
    <row r="41" spans="1:8" x14ac:dyDescent="0.25">
      <c r="B41" s="128"/>
      <c r="C41" s="128"/>
      <c r="D41" s="128"/>
      <c r="E41" s="128"/>
      <c r="F41" s="128"/>
      <c r="G41" s="128"/>
      <c r="H41" s="128"/>
    </row>
    <row r="42" spans="1:8" ht="18.75" x14ac:dyDescent="0.3">
      <c r="A42" s="134" t="s">
        <v>353</v>
      </c>
      <c r="B42" s="128"/>
      <c r="C42" s="128"/>
      <c r="D42" s="128"/>
      <c r="E42" s="128"/>
      <c r="F42" s="128"/>
      <c r="G42" s="128"/>
      <c r="H42" s="128"/>
    </row>
    <row r="43" spans="1:8" x14ac:dyDescent="0.25">
      <c r="B43" s="128"/>
      <c r="C43" s="128"/>
      <c r="D43" s="128"/>
      <c r="E43" s="128"/>
      <c r="F43" s="128"/>
      <c r="G43" s="128"/>
      <c r="H43" s="128"/>
    </row>
    <row r="44" spans="1:8" x14ac:dyDescent="0.25">
      <c r="A44" t="s">
        <v>362</v>
      </c>
      <c r="B44" s="128"/>
      <c r="C44" s="128"/>
      <c r="D44" s="128"/>
      <c r="E44" s="128"/>
      <c r="F44" s="128"/>
      <c r="G44" s="128"/>
      <c r="H44" s="128"/>
    </row>
    <row r="45" spans="1:8" x14ac:dyDescent="0.25">
      <c r="A45" t="s">
        <v>363</v>
      </c>
      <c r="B45" s="128"/>
      <c r="C45" s="128"/>
      <c r="D45" s="128"/>
      <c r="E45" s="128"/>
      <c r="F45" s="128"/>
      <c r="G45" s="128"/>
      <c r="H45" s="128"/>
    </row>
    <row r="46" spans="1:8" x14ac:dyDescent="0.25">
      <c r="B46" s="128"/>
      <c r="C46" s="128"/>
      <c r="D46" s="128"/>
      <c r="E46" s="128"/>
      <c r="F46" s="128"/>
      <c r="G46" s="128"/>
      <c r="H46" s="128"/>
    </row>
    <row r="47" spans="1:8" x14ac:dyDescent="0.25">
      <c r="B47" s="128"/>
      <c r="C47" s="128"/>
      <c r="D47" s="128"/>
      <c r="E47" s="128"/>
      <c r="F47" s="128"/>
      <c r="G47" s="128"/>
      <c r="H47" s="128"/>
    </row>
    <row r="48" spans="1:8" x14ac:dyDescent="0.25">
      <c r="A48" t="s">
        <v>354</v>
      </c>
      <c r="B48" s="128"/>
      <c r="C48" s="128"/>
      <c r="D48" s="128"/>
      <c r="E48" s="128"/>
      <c r="F48" s="128"/>
      <c r="G48" s="128"/>
      <c r="H48" s="128"/>
    </row>
    <row r="49" spans="1:12" ht="29.25" customHeight="1" x14ac:dyDescent="0.25">
      <c r="A49" s="209" t="s">
        <v>355</v>
      </c>
      <c r="B49" s="209"/>
      <c r="C49" s="209"/>
      <c r="D49" s="209"/>
      <c r="E49" s="209"/>
      <c r="F49" s="209"/>
      <c r="G49" s="209"/>
      <c r="H49" s="209"/>
      <c r="I49" s="209"/>
      <c r="J49" s="209"/>
      <c r="K49" s="209"/>
      <c r="L49" s="209"/>
    </row>
    <row r="50" spans="1:12" x14ac:dyDescent="0.25">
      <c r="B50" s="128"/>
      <c r="C50" s="128"/>
      <c r="D50" s="128"/>
      <c r="E50" s="128"/>
      <c r="F50" s="128"/>
      <c r="G50" s="128"/>
      <c r="H50" s="128"/>
    </row>
    <row r="51" spans="1:12" x14ac:dyDescent="0.25">
      <c r="A51" t="s">
        <v>356</v>
      </c>
      <c r="B51" s="128"/>
      <c r="C51" s="128"/>
      <c r="D51" s="128"/>
      <c r="E51" s="128"/>
      <c r="F51" s="128"/>
      <c r="G51" s="128"/>
      <c r="H51" s="128"/>
    </row>
    <row r="52" spans="1:12" x14ac:dyDescent="0.25">
      <c r="B52" s="128"/>
      <c r="C52" s="128"/>
      <c r="D52" s="128"/>
      <c r="E52" s="128"/>
      <c r="F52" s="128"/>
      <c r="G52" s="128"/>
      <c r="H52" s="128"/>
    </row>
    <row r="53" spans="1:12" x14ac:dyDescent="0.25">
      <c r="A53" t="s">
        <v>358</v>
      </c>
      <c r="B53" s="128"/>
      <c r="C53" s="128"/>
      <c r="D53" s="128"/>
      <c r="E53" s="128"/>
      <c r="F53" s="128"/>
      <c r="G53" s="128"/>
      <c r="H53" s="128"/>
    </row>
    <row r="54" spans="1:12" x14ac:dyDescent="0.25">
      <c r="A54" t="s">
        <v>359</v>
      </c>
    </row>
    <row r="55" spans="1:12" x14ac:dyDescent="0.25">
      <c r="A55" t="s">
        <v>360</v>
      </c>
    </row>
    <row r="57" spans="1:12" x14ac:dyDescent="0.25">
      <c r="A57" t="s">
        <v>361</v>
      </c>
    </row>
    <row r="58" spans="1:12" x14ac:dyDescent="0.25">
      <c r="A58" t="s">
        <v>364</v>
      </c>
    </row>
    <row r="59" spans="1:12" x14ac:dyDescent="0.25">
      <c r="A59" t="s">
        <v>365</v>
      </c>
    </row>
    <row r="61" spans="1:12" ht="29.25" customHeight="1" x14ac:dyDescent="0.25">
      <c r="A61" s="209" t="s">
        <v>366</v>
      </c>
      <c r="B61" s="209"/>
      <c r="C61" s="209"/>
      <c r="D61" s="209"/>
      <c r="E61" s="209"/>
      <c r="F61" s="209"/>
      <c r="G61" s="209"/>
      <c r="H61" s="209"/>
      <c r="I61" s="209"/>
      <c r="J61" s="209"/>
      <c r="K61" s="209"/>
      <c r="L61" s="209"/>
    </row>
  </sheetData>
  <sheetProtection algorithmName="SHA-512" hashValue="6N7caQHDDwqxzHvlKGUy8pU/ljcC+OAHE4TU7NGIknAey4sXc36HjmmM+Akol2uAfMo/zJm3PMfdX8K2iptgiA==" saltValue="tm5tgSNLmy2f2JnFloDNGA==" spinCount="100000" sheet="1" objects="1" scenarios="1"/>
  <mergeCells count="5">
    <mergeCell ref="A1:H1"/>
    <mergeCell ref="A8:H8"/>
    <mergeCell ref="B29:L29"/>
    <mergeCell ref="A49:L49"/>
    <mergeCell ref="A61:L61"/>
  </mergeCells>
  <pageMargins left="0.25" right="0.25"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AR445"/>
  <sheetViews>
    <sheetView showGridLines="0" zoomScale="90" zoomScaleNormal="90" workbookViewId="0">
      <selection activeCell="G12" sqref="G12"/>
    </sheetView>
  </sheetViews>
  <sheetFormatPr defaultRowHeight="15" x14ac:dyDescent="0.25"/>
  <cols>
    <col min="1" max="2" width="4.7109375" customWidth="1"/>
    <col min="3" max="3" width="7.42578125" customWidth="1"/>
    <col min="4" max="4" width="12.85546875" customWidth="1"/>
    <col min="5" max="5" width="14.85546875" customWidth="1"/>
    <col min="6" max="6" width="17" customWidth="1"/>
    <col min="7" max="8" width="4.7109375" customWidth="1"/>
    <col min="9" max="12" width="8.28515625" customWidth="1"/>
    <col min="13" max="13" width="9.7109375" customWidth="1"/>
    <col min="14" max="17" width="8.28515625" customWidth="1"/>
    <col min="18" max="19" width="4.7109375" customWidth="1"/>
    <col min="20" max="20" width="7.5703125" customWidth="1"/>
    <col min="21" max="22" width="4.7109375" customWidth="1"/>
    <col min="23" max="23" width="6.85546875" customWidth="1"/>
    <col min="24" max="25" width="4.7109375" customWidth="1"/>
    <col min="26" max="26" width="13.28515625" customWidth="1"/>
    <col min="27" max="28" width="4.7109375" customWidth="1"/>
    <col min="29" max="29" width="7.85546875" customWidth="1"/>
    <col min="30" max="34" width="4.7109375" customWidth="1"/>
    <col min="35" max="35" width="7.85546875" customWidth="1"/>
    <col min="36" max="38" width="4.7109375" customWidth="1"/>
    <col min="39" max="39" width="5.85546875" customWidth="1"/>
    <col min="40" max="40" width="4.7109375" customWidth="1"/>
    <col min="41" max="41" width="19.85546875" hidden="1" customWidth="1"/>
    <col min="42" max="44" width="9.140625" hidden="1" customWidth="1"/>
  </cols>
  <sheetData>
    <row r="1" spans="1:44" ht="22.9" customHeight="1" x14ac:dyDescent="0.25">
      <c r="A1" s="180" t="s">
        <v>1019</v>
      </c>
      <c r="B1" s="181"/>
      <c r="C1" s="181"/>
      <c r="D1" s="181"/>
    </row>
    <row r="2" spans="1:44" ht="18" x14ac:dyDescent="0.25">
      <c r="B2" s="135" t="s">
        <v>370</v>
      </c>
      <c r="D2" s="3"/>
      <c r="E2" s="3"/>
      <c r="F2" s="3"/>
    </row>
    <row r="3" spans="1:44" x14ac:dyDescent="0.25">
      <c r="E3" s="10"/>
      <c r="G3" s="3"/>
      <c r="H3" s="3"/>
      <c r="I3" s="3"/>
    </row>
    <row r="4" spans="1:44" ht="18.75" customHeight="1" x14ac:dyDescent="0.25">
      <c r="A4" s="215" t="s">
        <v>342</v>
      </c>
      <c r="B4" s="215"/>
      <c r="C4" s="215"/>
      <c r="D4" s="215"/>
      <c r="E4" s="215"/>
      <c r="G4" s="3"/>
      <c r="H4" s="3"/>
      <c r="I4" s="3"/>
    </row>
    <row r="5" spans="1:44" x14ac:dyDescent="0.25">
      <c r="B5" s="11" t="s">
        <v>8</v>
      </c>
      <c r="I5" s="220"/>
      <c r="J5" s="220"/>
      <c r="K5" s="220"/>
      <c r="L5" s="220"/>
      <c r="M5" s="220"/>
      <c r="N5" s="220"/>
      <c r="O5" s="220"/>
      <c r="P5" s="220"/>
      <c r="Q5" s="220"/>
      <c r="R5" s="57"/>
      <c r="S5" s="57"/>
      <c r="T5" s="57"/>
    </row>
    <row r="6" spans="1:44" x14ac:dyDescent="0.25">
      <c r="B6" s="11" t="s">
        <v>9</v>
      </c>
      <c r="I6" s="221"/>
      <c r="J6" s="221"/>
      <c r="K6" s="221"/>
      <c r="L6" s="221"/>
      <c r="M6" s="221"/>
      <c r="N6" s="221"/>
      <c r="O6" s="221"/>
      <c r="P6" s="221"/>
      <c r="Q6" s="221"/>
      <c r="R6" s="15"/>
      <c r="S6" s="15"/>
      <c r="T6" s="15"/>
    </row>
    <row r="7" spans="1:44" x14ac:dyDescent="0.25">
      <c r="B7" s="11" t="s">
        <v>10</v>
      </c>
      <c r="I7" s="220"/>
      <c r="J7" s="220"/>
      <c r="K7" s="220"/>
      <c r="L7" s="220"/>
      <c r="M7" s="220"/>
      <c r="N7" s="220"/>
      <c r="O7" s="220"/>
      <c r="P7" s="220"/>
      <c r="Q7" s="220"/>
      <c r="R7" s="57"/>
      <c r="S7" s="57"/>
      <c r="T7" s="57"/>
    </row>
    <row r="8" spans="1:44" x14ac:dyDescent="0.25">
      <c r="B8" s="11" t="s">
        <v>18</v>
      </c>
      <c r="E8" s="181" t="str">
        <f>'TownBreak-Out-IncLmts&amp;FMRs'!C1</f>
        <v>Effective 06/30/2026</v>
      </c>
      <c r="F8" s="181"/>
      <c r="I8" s="222" t="e">
        <f>IF(I7="Select your town","",VLOOKUP(I7,'TownBreak-Out-IncLmts&amp;FMRs'!A4:AI172,2,FALSE))</f>
        <v>#N/A</v>
      </c>
      <c r="J8" s="222"/>
      <c r="K8" s="222"/>
      <c r="L8" s="222"/>
      <c r="M8" s="222"/>
      <c r="N8" s="222"/>
      <c r="O8" s="222"/>
      <c r="P8" s="222"/>
      <c r="Q8" s="222"/>
      <c r="R8" s="3"/>
      <c r="S8" s="223" t="e">
        <f>IF(I7="Select your Town","",VLOOKUP(I7,'TownBreak-Out-IncLmts&amp;FMRs'!A4:AI172,3,FALSE))</f>
        <v>#N/A</v>
      </c>
      <c r="T8" s="223"/>
      <c r="U8" s="43" t="s">
        <v>249</v>
      </c>
      <c r="V8" s="43"/>
      <c r="W8" s="43"/>
      <c r="X8" s="43"/>
      <c r="Y8" s="42"/>
      <c r="Z8" s="42"/>
      <c r="AA8" s="42"/>
      <c r="AB8" s="42"/>
      <c r="AC8" s="42"/>
      <c r="AD8" s="42"/>
    </row>
    <row r="9" spans="1:44" x14ac:dyDescent="0.25">
      <c r="B9" s="11"/>
      <c r="I9" s="123"/>
      <c r="J9" s="123"/>
      <c r="K9" s="123"/>
      <c r="L9" s="123"/>
      <c r="M9" s="123"/>
      <c r="N9" s="123"/>
      <c r="O9" s="123"/>
      <c r="P9" s="123"/>
      <c r="Q9" s="123"/>
      <c r="R9" s="3"/>
      <c r="S9" s="124"/>
      <c r="T9" s="124"/>
      <c r="U9" s="43"/>
      <c r="V9" s="43"/>
      <c r="W9" s="43"/>
      <c r="X9" s="43"/>
      <c r="Y9" s="42"/>
      <c r="Z9" s="42"/>
      <c r="AA9" s="42"/>
      <c r="AB9" s="42"/>
      <c r="AC9" s="42"/>
      <c r="AD9" s="42"/>
    </row>
    <row r="10" spans="1:44" ht="18.75" customHeight="1" x14ac:dyDescent="0.3">
      <c r="A10" s="214" t="s">
        <v>343</v>
      </c>
      <c r="B10" s="214"/>
      <c r="C10" s="214"/>
      <c r="D10" s="214"/>
      <c r="E10" s="214"/>
      <c r="F10" s="3"/>
      <c r="S10" s="254" t="e">
        <f>IF(I7="Select your town", "", S8*0.7)</f>
        <v>#N/A</v>
      </c>
      <c r="T10" s="254"/>
      <c r="U10" s="43" t="s">
        <v>250</v>
      </c>
      <c r="V10" s="43"/>
      <c r="W10" s="43"/>
      <c r="X10" s="43"/>
      <c r="Y10" s="42"/>
      <c r="Z10" s="42"/>
      <c r="AA10" s="42"/>
      <c r="AB10" s="42"/>
      <c r="AC10" s="42"/>
      <c r="AD10" s="42"/>
      <c r="AO10" s="52" t="s">
        <v>261</v>
      </c>
      <c r="AP10" s="53"/>
      <c r="AQ10" s="53"/>
      <c r="AR10" t="s">
        <v>12</v>
      </c>
    </row>
    <row r="11" spans="1:44" x14ac:dyDescent="0.25">
      <c r="B11" s="11" t="s">
        <v>256</v>
      </c>
      <c r="H11" s="14"/>
      <c r="I11" s="140"/>
      <c r="J11" s="140"/>
      <c r="K11" s="140"/>
      <c r="L11" s="140"/>
      <c r="M11" s="140"/>
      <c r="N11" s="140"/>
      <c r="O11" s="140"/>
      <c r="P11" s="140"/>
      <c r="Q11" s="140"/>
      <c r="R11" s="14"/>
      <c r="AO11" s="53"/>
      <c r="AP11" s="53"/>
      <c r="AQ11" s="53"/>
      <c r="AR11" t="s">
        <v>24</v>
      </c>
    </row>
    <row r="12" spans="1:44" ht="15.75" thickBot="1" x14ac:dyDescent="0.3">
      <c r="B12" s="11" t="s">
        <v>16</v>
      </c>
      <c r="I12" s="141"/>
      <c r="J12" s="141"/>
      <c r="K12" s="141"/>
      <c r="L12" s="141"/>
      <c r="M12" s="141"/>
      <c r="N12" s="141"/>
      <c r="O12" s="141"/>
      <c r="P12" s="141"/>
      <c r="Q12" s="141"/>
      <c r="R12" s="3"/>
      <c r="AO12" s="54" t="s">
        <v>46</v>
      </c>
      <c r="AP12" s="54" t="s">
        <v>47</v>
      </c>
      <c r="AQ12" s="53"/>
      <c r="AR12" t="s">
        <v>257</v>
      </c>
    </row>
    <row r="13" spans="1:44" s="1" customFormat="1" ht="15.75" thickTop="1" x14ac:dyDescent="0.25">
      <c r="B13" s="11" t="s">
        <v>17</v>
      </c>
      <c r="C13"/>
      <c r="H13" s="12"/>
      <c r="I13" s="142"/>
      <c r="J13" s="142"/>
      <c r="K13" s="142"/>
      <c r="L13" s="142"/>
      <c r="M13" s="142"/>
      <c r="N13" s="142"/>
      <c r="O13" s="142"/>
      <c r="P13" s="142"/>
      <c r="Q13" s="142"/>
      <c r="R13" s="3"/>
      <c r="AO13" s="55" t="s">
        <v>48</v>
      </c>
      <c r="AP13" s="55" t="s">
        <v>49</v>
      </c>
      <c r="AQ13" s="55"/>
      <c r="AR13" t="s">
        <v>258</v>
      </c>
    </row>
    <row r="14" spans="1:44" ht="15" customHeight="1" x14ac:dyDescent="0.25">
      <c r="E14" s="11"/>
      <c r="F14" s="13"/>
      <c r="G14" s="3"/>
      <c r="H14" s="3"/>
      <c r="I14" s="3"/>
      <c r="J14" s="3"/>
      <c r="U14" s="208" t="s">
        <v>252</v>
      </c>
      <c r="V14" s="208"/>
      <c r="W14" s="208"/>
      <c r="X14" s="208"/>
      <c r="Y14" s="208"/>
      <c r="Z14" s="208"/>
      <c r="AA14" s="208"/>
      <c r="AB14" s="208"/>
      <c r="AC14" s="208"/>
      <c r="AO14" s="56">
        <v>0</v>
      </c>
      <c r="AP14" s="55">
        <v>1</v>
      </c>
      <c r="AQ14" s="53"/>
      <c r="AR14" t="s">
        <v>259</v>
      </c>
    </row>
    <row r="15" spans="1:44" ht="14.45" customHeight="1" x14ac:dyDescent="0.25">
      <c r="G15" s="3"/>
      <c r="H15" s="3"/>
      <c r="I15" s="51">
        <f>SUM(I12*I13*12)</f>
        <v>0</v>
      </c>
      <c r="J15" s="51">
        <f t="shared" ref="J15:Q15" si="0">SUM(J12*J13*12)</f>
        <v>0</v>
      </c>
      <c r="K15" s="51">
        <f t="shared" si="0"/>
        <v>0</v>
      </c>
      <c r="L15" s="51">
        <f t="shared" si="0"/>
        <v>0</v>
      </c>
      <c r="M15" s="51">
        <f t="shared" si="0"/>
        <v>0</v>
      </c>
      <c r="N15" s="51">
        <f t="shared" si="0"/>
        <v>0</v>
      </c>
      <c r="O15" s="51">
        <f t="shared" si="0"/>
        <v>0</v>
      </c>
      <c r="P15" s="51">
        <f t="shared" si="0"/>
        <v>0</v>
      </c>
      <c r="Q15" s="51">
        <f t="shared" si="0"/>
        <v>0</v>
      </c>
      <c r="R15" s="257">
        <f>SUM(I15:Q15)</f>
        <v>0</v>
      </c>
      <c r="S15" s="257"/>
      <c r="T15" s="257"/>
      <c r="U15" s="208"/>
      <c r="V15" s="208"/>
      <c r="W15" s="208"/>
      <c r="X15" s="208"/>
      <c r="Y15" s="208"/>
      <c r="Z15" s="208"/>
      <c r="AA15" s="208"/>
      <c r="AB15" s="208"/>
      <c r="AC15" s="208"/>
      <c r="AO15" s="56">
        <f>Q21+0.01</f>
        <v>-0.99</v>
      </c>
      <c r="AP15" s="53">
        <v>2</v>
      </c>
      <c r="AQ15" s="53"/>
      <c r="AR15" t="s">
        <v>260</v>
      </c>
    </row>
    <row r="16" spans="1:44" ht="13.5" customHeight="1" x14ac:dyDescent="0.3">
      <c r="A16" s="214" t="s">
        <v>344</v>
      </c>
      <c r="B16" s="214"/>
      <c r="C16" s="214"/>
      <c r="D16" s="214"/>
      <c r="E16" s="214"/>
      <c r="U16" s="1"/>
      <c r="V16" s="1"/>
      <c r="W16" s="1"/>
      <c r="X16" s="1"/>
      <c r="Y16" s="1"/>
      <c r="AO16" s="56">
        <f>Q22+0.01</f>
        <v>-0.99</v>
      </c>
      <c r="AP16" s="53">
        <v>3</v>
      </c>
      <c r="AQ16" s="53"/>
    </row>
    <row r="17" spans="1:43" ht="15" customHeight="1" x14ac:dyDescent="0.25">
      <c r="B17" s="267" t="s">
        <v>262</v>
      </c>
      <c r="C17" s="267"/>
      <c r="D17" s="267"/>
      <c r="E17" t="s">
        <v>248</v>
      </c>
      <c r="F17" s="15"/>
      <c r="G17" s="15"/>
      <c r="H17" s="15"/>
      <c r="I17" s="15"/>
      <c r="N17" s="2"/>
      <c r="O17" s="2"/>
      <c r="Q17" s="16"/>
      <c r="R17" s="224" t="e">
        <f>VLOOKUP(I7,'TownBreak-Out-IncLmts&amp;FMRs'!A4:AI172,20,FALSE)</f>
        <v>#N/A</v>
      </c>
      <c r="S17" s="224"/>
      <c r="T17" s="224"/>
      <c r="U17" s="16"/>
      <c r="V17" s="16"/>
      <c r="W17" s="16"/>
      <c r="AO17" s="56" t="e">
        <f>Q23+0.01</f>
        <v>#N/A</v>
      </c>
      <c r="AP17" s="53">
        <v>4</v>
      </c>
      <c r="AQ17" s="53"/>
    </row>
    <row r="18" spans="1:43" x14ac:dyDescent="0.25">
      <c r="B18" s="267"/>
      <c r="C18" s="267"/>
      <c r="D18" s="267"/>
      <c r="E18" t="s">
        <v>43</v>
      </c>
      <c r="N18" s="2"/>
      <c r="O18" s="2"/>
      <c r="Q18" s="16"/>
      <c r="R18" s="227" t="e">
        <f>+R17*30%/12</f>
        <v>#N/A</v>
      </c>
      <c r="S18" s="227"/>
      <c r="T18" s="227"/>
      <c r="U18" s="16"/>
      <c r="V18" s="16"/>
      <c r="W18" s="16"/>
    </row>
    <row r="19" spans="1:43" x14ac:dyDescent="0.25">
      <c r="B19" s="267"/>
      <c r="C19" s="267"/>
      <c r="D19" s="267"/>
      <c r="M19" s="2"/>
      <c r="N19" s="2"/>
      <c r="O19" s="2"/>
      <c r="P19" s="16"/>
      <c r="Q19" s="16"/>
      <c r="R19" s="16"/>
      <c r="S19" s="16"/>
      <c r="T19" s="16"/>
      <c r="U19" s="16"/>
      <c r="V19" s="16"/>
      <c r="W19" s="16"/>
    </row>
    <row r="20" spans="1:43" x14ac:dyDescent="0.25">
      <c r="B20" s="267"/>
      <c r="C20" s="267"/>
      <c r="D20" s="267"/>
      <c r="N20" s="226" t="s">
        <v>29</v>
      </c>
      <c r="O20" s="226"/>
      <c r="P20" s="226"/>
      <c r="Q20" s="226" t="s">
        <v>30</v>
      </c>
      <c r="R20" s="226"/>
      <c r="S20" s="226"/>
    </row>
    <row r="21" spans="1:43" ht="15" customHeight="1" x14ac:dyDescent="0.25">
      <c r="B21" s="219"/>
      <c r="C21" s="219"/>
      <c r="D21" s="19"/>
      <c r="E21" t="s">
        <v>26</v>
      </c>
      <c r="M21" s="19"/>
      <c r="N21" s="227">
        <f>+B21/30%*12</f>
        <v>0</v>
      </c>
      <c r="O21" s="227"/>
      <c r="P21" s="227"/>
      <c r="Q21" s="227">
        <f>IF(I7="Select your Town","",SUM(N22-1))</f>
        <v>-1</v>
      </c>
      <c r="R21" s="227"/>
      <c r="S21" s="227"/>
      <c r="T21" s="35"/>
      <c r="U21" s="225" t="s">
        <v>35</v>
      </c>
      <c r="V21" s="225"/>
      <c r="W21" s="225"/>
      <c r="X21" s="225"/>
      <c r="Y21" s="225"/>
      <c r="Z21" s="225"/>
      <c r="AA21" s="225"/>
      <c r="AB21" s="225"/>
      <c r="AC21" s="225"/>
      <c r="AD21" s="225"/>
    </row>
    <row r="22" spans="1:43" x14ac:dyDescent="0.25">
      <c r="B22" s="219"/>
      <c r="C22" s="219"/>
      <c r="D22" s="19"/>
      <c r="E22" t="s">
        <v>27</v>
      </c>
      <c r="M22" s="19"/>
      <c r="N22" s="227">
        <f>+B22/30%*12</f>
        <v>0</v>
      </c>
      <c r="O22" s="227"/>
      <c r="P22" s="227"/>
      <c r="Q22" s="227">
        <f>IF(I7="Select your Town","",SUM(N23-1))</f>
        <v>-1</v>
      </c>
      <c r="R22" s="227"/>
      <c r="S22" s="227"/>
      <c r="T22" s="35"/>
      <c r="U22" s="225"/>
      <c r="V22" s="225"/>
      <c r="W22" s="225"/>
      <c r="X22" s="225"/>
      <c r="Y22" s="225"/>
      <c r="Z22" s="225"/>
      <c r="AA22" s="225"/>
      <c r="AB22" s="225"/>
      <c r="AC22" s="225"/>
      <c r="AD22" s="225"/>
    </row>
    <row r="23" spans="1:43" x14ac:dyDescent="0.25">
      <c r="B23" s="219"/>
      <c r="C23" s="219"/>
      <c r="D23" s="19"/>
      <c r="E23" t="s">
        <v>28</v>
      </c>
      <c r="M23" s="19"/>
      <c r="N23" s="227">
        <f>+B23/30%*12</f>
        <v>0</v>
      </c>
      <c r="O23" s="227"/>
      <c r="P23" s="227"/>
      <c r="Q23" s="227" t="e">
        <f>R17</f>
        <v>#N/A</v>
      </c>
      <c r="R23" s="227"/>
      <c r="S23" s="227"/>
      <c r="T23" s="35"/>
      <c r="U23" s="225"/>
      <c r="V23" s="225"/>
      <c r="W23" s="225"/>
      <c r="X23" s="225"/>
      <c r="Y23" s="225"/>
      <c r="Z23" s="225"/>
      <c r="AA23" s="225"/>
      <c r="AB23" s="225"/>
      <c r="AC23" s="225"/>
      <c r="AD23" s="225"/>
    </row>
    <row r="24" spans="1:43" x14ac:dyDescent="0.25">
      <c r="B24" s="178"/>
      <c r="C24" s="178"/>
      <c r="D24" s="19"/>
      <c r="M24" s="19"/>
      <c r="N24" s="2"/>
      <c r="O24" s="2"/>
      <c r="P24" s="2"/>
      <c r="Q24" s="2"/>
      <c r="R24" s="2"/>
      <c r="S24" s="2"/>
      <c r="T24" s="35"/>
      <c r="U24" s="16"/>
      <c r="V24" s="16"/>
      <c r="W24" s="16"/>
      <c r="X24" s="16"/>
      <c r="Y24" s="16"/>
      <c r="Z24" s="16"/>
      <c r="AA24" s="16"/>
      <c r="AB24" s="16"/>
      <c r="AC24" s="16"/>
      <c r="AD24" s="16"/>
    </row>
    <row r="25" spans="1:43" x14ac:dyDescent="0.25">
      <c r="B25" s="210" t="e">
        <f>'Cash Flow Per Strat'!I51</f>
        <v>#DIV/0!</v>
      </c>
      <c r="C25" s="211"/>
      <c r="D25" s="152" t="s">
        <v>745</v>
      </c>
      <c r="E25" s="153"/>
      <c r="F25" s="154"/>
      <c r="H25" s="212" t="e">
        <f>'Cash Flow Per Strat'!I50</f>
        <v>#DIV/0!</v>
      </c>
      <c r="I25" s="213"/>
      <c r="J25" s="153" t="s">
        <v>746</v>
      </c>
      <c r="K25" s="153"/>
      <c r="L25" s="153"/>
      <c r="M25" s="155"/>
      <c r="N25" s="182"/>
      <c r="O25" s="182"/>
      <c r="P25" s="2"/>
      <c r="Q25" s="2"/>
      <c r="R25" s="2"/>
      <c r="S25" s="2"/>
      <c r="T25" s="35"/>
      <c r="U25" s="16"/>
      <c r="V25" s="16"/>
      <c r="W25" s="16"/>
      <c r="X25" s="16"/>
      <c r="Y25" s="16"/>
      <c r="Z25" s="16"/>
      <c r="AA25" s="16"/>
      <c r="AB25" s="16"/>
      <c r="AC25" s="16"/>
      <c r="AD25" s="16"/>
    </row>
    <row r="26" spans="1:43" ht="57" customHeight="1" x14ac:dyDescent="0.3">
      <c r="A26" s="214" t="s">
        <v>345</v>
      </c>
      <c r="B26" s="214"/>
      <c r="C26" s="214"/>
      <c r="D26" s="214"/>
      <c r="E26" s="214"/>
      <c r="F26" s="214"/>
      <c r="J26" s="2"/>
      <c r="W26" s="214" t="s">
        <v>350</v>
      </c>
      <c r="X26" s="214"/>
      <c r="Y26" s="214"/>
      <c r="Z26" s="214"/>
      <c r="AA26" s="214"/>
      <c r="AB26" s="214"/>
      <c r="AC26" s="208"/>
      <c r="AD26" s="208"/>
      <c r="AE26" s="208"/>
      <c r="AF26" s="208"/>
      <c r="AG26" s="208"/>
      <c r="AH26" s="18"/>
      <c r="AI26" s="208"/>
      <c r="AJ26" s="208"/>
      <c r="AK26" s="208"/>
      <c r="AL26" s="208"/>
      <c r="AM26" s="208"/>
      <c r="AN26" s="18"/>
    </row>
    <row r="27" spans="1:43" ht="18.75" x14ac:dyDescent="0.3">
      <c r="D27" s="48" t="s">
        <v>31</v>
      </c>
      <c r="E27" s="49"/>
      <c r="F27" s="49"/>
      <c r="G27" s="49"/>
      <c r="H27" s="49"/>
      <c r="I27" s="49"/>
      <c r="J27" s="49"/>
      <c r="K27" s="49"/>
      <c r="L27" s="49"/>
      <c r="M27" s="49"/>
      <c r="N27" s="49"/>
      <c r="O27" s="49"/>
      <c r="P27" s="49"/>
      <c r="Q27" s="49"/>
      <c r="R27" s="49"/>
      <c r="S27" s="49"/>
      <c r="T27" s="49"/>
      <c r="U27" s="50"/>
      <c r="V27" s="32"/>
      <c r="W27" s="32"/>
    </row>
    <row r="28" spans="1:43" ht="60" customHeight="1" x14ac:dyDescent="0.25">
      <c r="D28" s="246"/>
      <c r="E28" s="233"/>
      <c r="F28" s="233"/>
      <c r="G28" s="233" t="s">
        <v>37</v>
      </c>
      <c r="H28" s="233"/>
      <c r="I28" s="233"/>
      <c r="J28" s="29"/>
      <c r="K28" s="30"/>
      <c r="L28" s="30"/>
      <c r="M28" s="233" t="s">
        <v>36</v>
      </c>
      <c r="N28" s="233"/>
      <c r="O28" s="233"/>
      <c r="P28" s="31"/>
      <c r="Q28" s="233" t="s">
        <v>3</v>
      </c>
      <c r="R28" s="233"/>
      <c r="S28" s="31"/>
      <c r="T28" s="233" t="s">
        <v>19</v>
      </c>
      <c r="U28" s="243"/>
      <c r="V28" s="33"/>
      <c r="W28" s="246" t="s">
        <v>42</v>
      </c>
      <c r="X28" s="233"/>
      <c r="Y28" s="233"/>
      <c r="Z28" s="233"/>
      <c r="AA28" s="243"/>
      <c r="AB28" s="27"/>
      <c r="AC28" s="28"/>
    </row>
    <row r="29" spans="1:43" x14ac:dyDescent="0.25">
      <c r="D29" s="4"/>
      <c r="Q29" s="234"/>
      <c r="R29" s="234"/>
      <c r="T29" s="234"/>
      <c r="U29" s="235"/>
      <c r="W29" s="24"/>
      <c r="X29" s="253"/>
      <c r="Y29" s="253"/>
      <c r="Z29" s="244"/>
      <c r="AA29" s="244"/>
      <c r="AC29" s="23"/>
    </row>
    <row r="30" spans="1:43" x14ac:dyDescent="0.25">
      <c r="A30" t="s">
        <v>251</v>
      </c>
      <c r="D30" s="240" t="s">
        <v>32</v>
      </c>
      <c r="E30" s="234"/>
      <c r="H30" s="143"/>
      <c r="J30" t="s">
        <v>0</v>
      </c>
      <c r="M30" s="229">
        <f>+N21</f>
        <v>0</v>
      </c>
      <c r="N30" s="229"/>
      <c r="O30" s="229"/>
      <c r="P30" s="6"/>
      <c r="Q30" s="237">
        <f>B21</f>
        <v>0</v>
      </c>
      <c r="R30" s="237"/>
      <c r="S30" s="6"/>
      <c r="T30" s="217">
        <f>H30*Q30</f>
        <v>0</v>
      </c>
      <c r="U30" s="218"/>
      <c r="V30" s="34"/>
      <c r="W30" s="240" t="s">
        <v>32</v>
      </c>
      <c r="X30" s="234"/>
      <c r="Y30" s="234"/>
      <c r="Z30" s="241">
        <f>COUNTIF($P$62:$P$281, "1")</f>
        <v>0</v>
      </c>
      <c r="AA30" s="242"/>
      <c r="AC30" s="25"/>
    </row>
    <row r="31" spans="1:43" x14ac:dyDescent="0.25">
      <c r="D31" s="240"/>
      <c r="E31" s="234"/>
      <c r="H31" s="3"/>
      <c r="J31" t="s">
        <v>1</v>
      </c>
      <c r="M31" s="229">
        <f>+Q21</f>
        <v>-1</v>
      </c>
      <c r="N31" s="229"/>
      <c r="O31" s="229"/>
      <c r="P31" s="6"/>
      <c r="Q31" s="216"/>
      <c r="R31" s="216"/>
      <c r="S31" s="6"/>
      <c r="T31" s="234"/>
      <c r="U31" s="235"/>
      <c r="W31" s="240"/>
      <c r="X31" s="234"/>
      <c r="Y31" s="234"/>
      <c r="Z31" s="241"/>
      <c r="AA31" s="242"/>
      <c r="AC31" s="25"/>
    </row>
    <row r="32" spans="1:43" s="1" customFormat="1" x14ac:dyDescent="0.25">
      <c r="D32" s="240"/>
      <c r="E32" s="234"/>
      <c r="H32" s="3"/>
      <c r="J32"/>
      <c r="L32" s="238"/>
      <c r="M32" s="238"/>
      <c r="N32" s="238"/>
      <c r="O32" s="238"/>
      <c r="P32" s="6"/>
      <c r="Q32" s="216"/>
      <c r="R32" s="216"/>
      <c r="S32" s="6"/>
      <c r="T32" s="209"/>
      <c r="U32" s="236"/>
      <c r="W32" s="259"/>
      <c r="X32" s="209"/>
      <c r="Y32" s="209"/>
      <c r="Z32" s="241"/>
      <c r="AA32" s="242"/>
      <c r="AC32" s="25"/>
    </row>
    <row r="33" spans="1:38" x14ac:dyDescent="0.25">
      <c r="D33" s="240"/>
      <c r="E33" s="234"/>
      <c r="H33" s="3"/>
      <c r="L33" s="234"/>
      <c r="M33" s="234"/>
      <c r="N33" s="234"/>
      <c r="O33" s="234"/>
      <c r="Q33" s="216"/>
      <c r="R33" s="216"/>
      <c r="T33" s="234"/>
      <c r="U33" s="235"/>
      <c r="W33" s="240"/>
      <c r="X33" s="234"/>
      <c r="Y33" s="234"/>
      <c r="Z33" s="241"/>
      <c r="AA33" s="242"/>
      <c r="AC33" s="25"/>
    </row>
    <row r="34" spans="1:38" x14ac:dyDescent="0.25">
      <c r="A34" t="s">
        <v>39</v>
      </c>
      <c r="D34" s="240" t="s">
        <v>33</v>
      </c>
      <c r="E34" s="234"/>
      <c r="H34" s="143"/>
      <c r="J34" t="s">
        <v>0</v>
      </c>
      <c r="M34" s="229">
        <f>+N22</f>
        <v>0</v>
      </c>
      <c r="N34" s="229"/>
      <c r="O34" s="229"/>
      <c r="P34" s="6"/>
      <c r="Q34" s="237">
        <f>B22</f>
        <v>0</v>
      </c>
      <c r="R34" s="237"/>
      <c r="S34" s="6"/>
      <c r="T34" s="217">
        <f>H34*Q34</f>
        <v>0</v>
      </c>
      <c r="U34" s="218"/>
      <c r="V34" s="34"/>
      <c r="W34" s="240" t="s">
        <v>33</v>
      </c>
      <c r="X34" s="234"/>
      <c r="Y34" s="234"/>
      <c r="Z34" s="241">
        <f>COUNTIF($P$62:$P$281, "2")</f>
        <v>0</v>
      </c>
      <c r="AA34" s="242"/>
      <c r="AC34" s="25"/>
    </row>
    <row r="35" spans="1:38" x14ac:dyDescent="0.25">
      <c r="D35" s="240"/>
      <c r="E35" s="234"/>
      <c r="H35" s="3"/>
      <c r="J35" t="s">
        <v>1</v>
      </c>
      <c r="M35" s="229">
        <f>+Q22</f>
        <v>-1</v>
      </c>
      <c r="N35" s="229"/>
      <c r="O35" s="229"/>
      <c r="P35" s="6"/>
      <c r="Q35" s="216"/>
      <c r="R35" s="216"/>
      <c r="S35" s="6"/>
      <c r="T35" s="234"/>
      <c r="U35" s="235"/>
      <c r="W35" s="240"/>
      <c r="X35" s="234"/>
      <c r="Y35" s="234"/>
      <c r="Z35" s="241"/>
      <c r="AA35" s="242"/>
      <c r="AC35" s="26"/>
    </row>
    <row r="36" spans="1:38" x14ac:dyDescent="0.25">
      <c r="D36" s="240"/>
      <c r="E36" s="234"/>
      <c r="H36" s="3"/>
      <c r="L36" s="234"/>
      <c r="M36" s="234"/>
      <c r="N36" s="234"/>
      <c r="O36" s="234"/>
      <c r="Q36" s="216"/>
      <c r="R36" s="216"/>
      <c r="T36" s="234"/>
      <c r="U36" s="235"/>
      <c r="W36" s="240"/>
      <c r="X36" s="234"/>
      <c r="Y36" s="234"/>
      <c r="Z36" s="241"/>
      <c r="AA36" s="242"/>
    </row>
    <row r="37" spans="1:38" x14ac:dyDescent="0.25">
      <c r="D37" s="240"/>
      <c r="E37" s="234"/>
      <c r="H37" s="3"/>
      <c r="L37" s="234"/>
      <c r="M37" s="234"/>
      <c r="N37" s="234"/>
      <c r="O37" s="234"/>
      <c r="Q37" s="216"/>
      <c r="R37" s="216"/>
      <c r="T37" s="234"/>
      <c r="U37" s="235"/>
      <c r="W37" s="240"/>
      <c r="X37" s="234"/>
      <c r="Y37" s="234"/>
      <c r="Z37" s="241"/>
      <c r="AA37" s="242"/>
    </row>
    <row r="38" spans="1:38" x14ac:dyDescent="0.25">
      <c r="A38" t="s">
        <v>40</v>
      </c>
      <c r="D38" s="240" t="s">
        <v>34</v>
      </c>
      <c r="E38" s="234"/>
      <c r="H38" s="143"/>
      <c r="J38" t="s">
        <v>0</v>
      </c>
      <c r="M38" s="229">
        <f>+N23</f>
        <v>0</v>
      </c>
      <c r="N38" s="229"/>
      <c r="O38" s="229"/>
      <c r="P38" s="6"/>
      <c r="Q38" s="237">
        <f>B23</f>
        <v>0</v>
      </c>
      <c r="R38" s="237"/>
      <c r="S38" s="6"/>
      <c r="T38" s="217">
        <f>H38*Q38</f>
        <v>0</v>
      </c>
      <c r="U38" s="218"/>
      <c r="V38" s="34"/>
      <c r="W38" s="240" t="s">
        <v>34</v>
      </c>
      <c r="X38" s="234"/>
      <c r="Y38" s="234"/>
      <c r="Z38" s="241">
        <f>COUNTIF($P$62:$P$281, "3")</f>
        <v>0</v>
      </c>
      <c r="AA38" s="242"/>
      <c r="AC38" s="26"/>
    </row>
    <row r="39" spans="1:38" x14ac:dyDescent="0.25">
      <c r="D39" s="4"/>
      <c r="J39" t="s">
        <v>1</v>
      </c>
      <c r="M39" s="229" t="e">
        <f>+Q23</f>
        <v>#N/A</v>
      </c>
      <c r="N39" s="229"/>
      <c r="O39" s="229"/>
      <c r="P39" s="6"/>
      <c r="Q39" s="216"/>
      <c r="R39" s="216"/>
      <c r="S39" s="6"/>
      <c r="T39" s="234"/>
      <c r="U39" s="235"/>
      <c r="W39" s="4"/>
      <c r="X39" s="234"/>
      <c r="Y39" s="234"/>
      <c r="Z39" s="216"/>
      <c r="AA39" s="245"/>
      <c r="AC39" s="26"/>
    </row>
    <row r="40" spans="1:38" x14ac:dyDescent="0.25">
      <c r="D40" s="4"/>
      <c r="N40" s="6"/>
      <c r="O40" s="6"/>
      <c r="P40" s="6"/>
      <c r="Q40" s="6"/>
      <c r="R40" s="6"/>
      <c r="S40" s="6"/>
      <c r="U40" s="5"/>
      <c r="W40" s="251" t="s">
        <v>38</v>
      </c>
      <c r="X40" s="252"/>
      <c r="Y40" s="252"/>
      <c r="Z40" s="241">
        <f>SUM(Z30:AA38)</f>
        <v>0</v>
      </c>
      <c r="AA40" s="242"/>
      <c r="AC40" s="25"/>
    </row>
    <row r="41" spans="1:38" x14ac:dyDescent="0.25">
      <c r="D41" s="4"/>
      <c r="N41" s="6"/>
      <c r="O41" s="6"/>
      <c r="P41" s="6"/>
      <c r="Q41" s="6"/>
      <c r="R41" s="6"/>
      <c r="S41" s="6"/>
      <c r="U41" s="5"/>
      <c r="W41" s="4"/>
      <c r="X41" s="234"/>
      <c r="Y41" s="234"/>
      <c r="Z41" s="216"/>
      <c r="AA41" s="245"/>
    </row>
    <row r="42" spans="1:38" x14ac:dyDescent="0.25">
      <c r="D42" s="4"/>
      <c r="G42" s="23" t="s">
        <v>25</v>
      </c>
      <c r="H42" s="3">
        <f>SUM(H30:H38)</f>
        <v>0</v>
      </c>
      <c r="T42" s="17"/>
      <c r="U42" s="5"/>
      <c r="W42" s="247" t="s">
        <v>255</v>
      </c>
      <c r="X42" s="248"/>
      <c r="Y42" s="248"/>
      <c r="AA42" s="5"/>
    </row>
    <row r="43" spans="1:38" ht="34.5" customHeight="1" x14ac:dyDescent="0.25">
      <c r="D43" s="7"/>
      <c r="E43" s="8"/>
      <c r="F43" s="8"/>
      <c r="G43" s="8"/>
      <c r="H43" s="8"/>
      <c r="I43" s="8"/>
      <c r="J43" s="8"/>
      <c r="K43" s="8"/>
      <c r="L43" s="8"/>
      <c r="M43" s="8"/>
      <c r="N43" s="8"/>
      <c r="O43" s="8"/>
      <c r="P43" s="8"/>
      <c r="Q43" s="8"/>
      <c r="R43" s="9" t="s">
        <v>254</v>
      </c>
      <c r="S43" s="8"/>
      <c r="T43" s="230">
        <f>SUM(H30*Q30*12)+(H34*Q34*12)+(H38*Q38*12)</f>
        <v>0</v>
      </c>
      <c r="U43" s="231"/>
      <c r="V43" s="17"/>
      <c r="W43" s="249"/>
      <c r="X43" s="250"/>
      <c r="Y43" s="250"/>
      <c r="Z43" s="255">
        <f>SUM(G62:G281)*12</f>
        <v>0</v>
      </c>
      <c r="AA43" s="256"/>
      <c r="AC43" s="25"/>
    </row>
    <row r="45" spans="1:38" ht="15.75" x14ac:dyDescent="0.25">
      <c r="R45" s="23" t="s">
        <v>253</v>
      </c>
      <c r="S45" s="258">
        <f>R15</f>
        <v>0</v>
      </c>
      <c r="T45" s="258"/>
      <c r="U45" s="258"/>
      <c r="V45" s="44"/>
      <c r="Z45" s="3"/>
      <c r="AA45" s="3"/>
      <c r="AF45" s="234"/>
      <c r="AG45" s="234"/>
    </row>
    <row r="46" spans="1:38" ht="15" customHeight="1" x14ac:dyDescent="0.25">
      <c r="E46" s="1"/>
      <c r="F46" s="1"/>
      <c r="G46" s="1"/>
      <c r="H46" s="1"/>
      <c r="I46" s="1"/>
      <c r="J46" s="1"/>
      <c r="K46" s="1"/>
      <c r="L46" s="1"/>
      <c r="M46" s="1"/>
      <c r="N46" s="45"/>
      <c r="O46" s="45"/>
      <c r="P46" s="46"/>
      <c r="Q46" s="46"/>
      <c r="R46" s="47" t="s">
        <v>44</v>
      </c>
      <c r="S46" s="232">
        <f>SUM(T43-R15)</f>
        <v>0</v>
      </c>
      <c r="T46" s="232"/>
      <c r="U46" s="232"/>
      <c r="X46" s="3"/>
      <c r="Z46" s="3"/>
      <c r="AA46" s="3"/>
      <c r="AB46" s="3"/>
      <c r="AC46" s="3"/>
      <c r="AD46" s="18"/>
      <c r="AE46" s="18"/>
      <c r="AF46" s="3"/>
      <c r="AG46" s="3"/>
      <c r="AI46" s="18"/>
      <c r="AJ46" s="18"/>
      <c r="AK46" s="18"/>
      <c r="AL46" s="18"/>
    </row>
    <row r="47" spans="1:38" ht="18.75" x14ac:dyDescent="0.3">
      <c r="A47" s="214" t="s">
        <v>346</v>
      </c>
      <c r="B47" s="214"/>
      <c r="C47" s="214"/>
      <c r="D47" s="214"/>
      <c r="E47" s="214"/>
      <c r="F47" s="214"/>
      <c r="Z47" s="3"/>
      <c r="AA47" s="3"/>
      <c r="AB47" s="3"/>
      <c r="AC47" s="3"/>
    </row>
    <row r="48" spans="1:38" hidden="1" x14ac:dyDescent="0.25">
      <c r="F48" t="s">
        <v>4</v>
      </c>
      <c r="Z48" s="3"/>
      <c r="AA48" s="3"/>
      <c r="AB48" s="3"/>
      <c r="AC48" s="3"/>
    </row>
    <row r="49" spans="2:29" hidden="1" x14ac:dyDescent="0.25">
      <c r="F49" t="s">
        <v>6</v>
      </c>
      <c r="Z49" s="3"/>
      <c r="AA49" s="3"/>
      <c r="AB49" s="3"/>
      <c r="AC49" s="3"/>
    </row>
    <row r="50" spans="2:29" hidden="1" x14ac:dyDescent="0.25">
      <c r="Z50" s="3"/>
      <c r="AA50" s="3"/>
      <c r="AB50" s="3"/>
      <c r="AC50" s="3"/>
    </row>
    <row r="51" spans="2:29" hidden="1" x14ac:dyDescent="0.25">
      <c r="F51" t="s">
        <v>5</v>
      </c>
      <c r="Z51" s="3"/>
      <c r="AA51" s="3"/>
      <c r="AB51" s="3"/>
      <c r="AC51" s="3"/>
    </row>
    <row r="52" spans="2:29" ht="32.25" hidden="1" customHeight="1" x14ac:dyDescent="0.25">
      <c r="F52" s="208" t="s">
        <v>7</v>
      </c>
      <c r="G52" s="208"/>
      <c r="H52" s="208"/>
      <c r="I52" s="208"/>
      <c r="J52" s="208"/>
      <c r="K52" s="208"/>
      <c r="L52" s="208"/>
      <c r="M52" s="208"/>
      <c r="N52" s="208"/>
      <c r="O52" s="208"/>
      <c r="P52" s="208"/>
      <c r="Q52" s="208"/>
      <c r="R52" s="208"/>
      <c r="S52" s="208"/>
      <c r="T52" s="208"/>
      <c r="U52" s="208"/>
      <c r="V52" s="208"/>
      <c r="W52" s="208"/>
      <c r="X52" s="208"/>
      <c r="Y52" s="208"/>
      <c r="Z52" s="3"/>
      <c r="AA52" s="3"/>
      <c r="AB52" s="3"/>
      <c r="AC52" s="3"/>
    </row>
    <row r="53" spans="2:29" ht="32.25" hidden="1" customHeight="1" x14ac:dyDescent="0.25">
      <c r="F53" s="18"/>
      <c r="G53" s="18"/>
      <c r="H53" s="18"/>
      <c r="I53" s="18"/>
      <c r="J53" s="18"/>
      <c r="K53" s="18"/>
      <c r="L53" s="18"/>
      <c r="M53" s="18"/>
      <c r="N53" s="18"/>
      <c r="O53" s="18"/>
      <c r="P53" s="18"/>
      <c r="Q53" s="18"/>
      <c r="R53" s="18"/>
      <c r="S53" s="18"/>
      <c r="T53" s="18"/>
      <c r="U53" s="18"/>
      <c r="V53" s="18"/>
      <c r="W53" s="18"/>
      <c r="X53" s="18"/>
      <c r="Y53" s="18"/>
      <c r="Z53" s="3"/>
      <c r="AA53" s="3"/>
      <c r="AB53" s="3"/>
      <c r="AC53" s="3"/>
    </row>
    <row r="54" spans="2:29" ht="15" customHeight="1" x14ac:dyDescent="0.25">
      <c r="B54" s="260" t="s">
        <v>45</v>
      </c>
      <c r="C54" s="261"/>
      <c r="D54" s="261"/>
      <c r="E54" s="261"/>
      <c r="F54" s="261"/>
      <c r="G54" s="261"/>
      <c r="H54" s="261"/>
      <c r="I54" s="261"/>
      <c r="J54" s="261"/>
      <c r="K54" s="261"/>
      <c r="L54" s="261"/>
      <c r="M54" s="261"/>
      <c r="N54" s="262"/>
      <c r="O54" s="18"/>
      <c r="P54" s="18"/>
      <c r="Q54" s="18"/>
      <c r="R54" s="18"/>
      <c r="S54" s="18"/>
      <c r="T54" s="18"/>
      <c r="U54" s="18"/>
      <c r="V54" s="18"/>
      <c r="W54" s="18"/>
      <c r="X54" s="18"/>
      <c r="Y54" s="18"/>
      <c r="Z54" s="3"/>
      <c r="AA54" s="3"/>
      <c r="AB54" s="3"/>
      <c r="AC54" s="3"/>
    </row>
    <row r="55" spans="2:29" x14ac:dyDescent="0.25">
      <c r="B55" s="263"/>
      <c r="C55" s="264"/>
      <c r="D55" s="264"/>
      <c r="E55" s="264"/>
      <c r="F55" s="264"/>
      <c r="G55" s="264"/>
      <c r="H55" s="264"/>
      <c r="I55" s="264"/>
      <c r="J55" s="264"/>
      <c r="K55" s="264"/>
      <c r="L55" s="264"/>
      <c r="M55" s="264"/>
      <c r="N55" s="265"/>
    </row>
    <row r="56" spans="2:29" ht="14.45" customHeight="1" x14ac:dyDescent="0.25">
      <c r="B56" s="266" t="s">
        <v>20</v>
      </c>
      <c r="C56" s="266"/>
      <c r="D56" s="268" t="s">
        <v>21</v>
      </c>
      <c r="E56" s="58"/>
      <c r="F56" s="269" t="s">
        <v>22</v>
      </c>
      <c r="G56" s="266" t="s">
        <v>41</v>
      </c>
      <c r="H56" s="266"/>
      <c r="I56" s="22"/>
      <c r="J56" s="266" t="s">
        <v>23</v>
      </c>
      <c r="K56" s="266"/>
    </row>
    <row r="57" spans="2:29" x14ac:dyDescent="0.25">
      <c r="B57" s="266"/>
      <c r="C57" s="266"/>
      <c r="D57" s="266"/>
      <c r="E57" s="59"/>
      <c r="F57" s="270"/>
      <c r="G57" s="266"/>
      <c r="H57" s="266"/>
      <c r="I57" s="22"/>
      <c r="J57" s="266"/>
      <c r="K57" s="266"/>
    </row>
    <row r="58" spans="2:29" x14ac:dyDescent="0.25">
      <c r="B58" s="266"/>
      <c r="C58" s="266"/>
      <c r="D58" s="266"/>
      <c r="E58" s="59"/>
      <c r="F58" s="270"/>
      <c r="G58" s="266"/>
      <c r="H58" s="266"/>
      <c r="I58" s="22"/>
      <c r="J58" s="266"/>
      <c r="K58" s="266"/>
    </row>
    <row r="59" spans="2:29" x14ac:dyDescent="0.25">
      <c r="B59" s="266"/>
      <c r="C59" s="266"/>
      <c r="D59" s="266"/>
      <c r="E59" s="59"/>
      <c r="F59" s="270"/>
      <c r="G59" s="266"/>
      <c r="H59" s="266"/>
      <c r="I59" s="22"/>
      <c r="J59" s="266"/>
      <c r="K59" s="266"/>
    </row>
    <row r="60" spans="2:29" x14ac:dyDescent="0.25">
      <c r="B60" s="266"/>
      <c r="C60" s="266"/>
      <c r="D60" s="266"/>
      <c r="E60" s="59"/>
      <c r="F60" s="270"/>
      <c r="G60" s="266"/>
      <c r="H60" s="266"/>
      <c r="I60" s="22"/>
      <c r="J60" s="266"/>
      <c r="K60" s="266"/>
    </row>
    <row r="61" spans="2:29" ht="32.25" customHeight="1" x14ac:dyDescent="0.25">
      <c r="B61" s="266"/>
      <c r="C61" s="266"/>
      <c r="D61" s="266"/>
      <c r="E61" s="59"/>
      <c r="F61" s="270"/>
      <c r="G61" s="266"/>
      <c r="H61" s="266"/>
      <c r="I61" s="22"/>
      <c r="J61" s="266"/>
      <c r="K61" s="266"/>
    </row>
    <row r="62" spans="2:29" x14ac:dyDescent="0.25">
      <c r="B62" s="177"/>
      <c r="C62" s="43"/>
      <c r="D62" s="173"/>
      <c r="E62" s="43"/>
      <c r="F62" s="176"/>
      <c r="G62" s="239">
        <f>IF(F62="VACANT","",(F62/12*30%))</f>
        <v>0</v>
      </c>
      <c r="H62" s="239"/>
      <c r="I62" s="20"/>
      <c r="J62" s="228" t="str">
        <f>IF(OR(ISERROR(F62/$S$8), ISBLANK(G62)), "",SUM(F62/$S$8))</f>
        <v/>
      </c>
      <c r="K62" s="228"/>
      <c r="L62" s="21"/>
      <c r="M62" s="228"/>
      <c r="N62" s="228"/>
      <c r="P62" t="str">
        <f>IF(F62="","",VLOOKUP(F62,$AO$13:$AP$17,2,TRUE))</f>
        <v/>
      </c>
    </row>
    <row r="63" spans="2:29" x14ac:dyDescent="0.25">
      <c r="B63" s="177"/>
      <c r="C63" s="43"/>
      <c r="D63" s="173"/>
      <c r="E63" s="43"/>
      <c r="F63" s="176"/>
      <c r="G63" s="239">
        <f t="shared" ref="G63:G126" si="1">IF(F63="VACANT","",(F63/12*30%))</f>
        <v>0</v>
      </c>
      <c r="H63" s="239"/>
      <c r="I63" s="20"/>
      <c r="J63" s="228" t="str">
        <f t="shared" ref="J63:J126" si="2">IF(OR(ISERROR(F63/$S$8), ISBLANK(G63)), "",SUM(F63/$S$8))</f>
        <v/>
      </c>
      <c r="K63" s="228"/>
      <c r="L63" s="21"/>
      <c r="M63" s="228"/>
      <c r="N63" s="228"/>
      <c r="P63" t="str">
        <f t="shared" ref="P63:P126" si="3">IF(F63="","",VLOOKUP(F63,$AO$13:$AP$17,2,TRUE))</f>
        <v/>
      </c>
    </row>
    <row r="64" spans="2:29" x14ac:dyDescent="0.25">
      <c r="B64" s="177"/>
      <c r="C64" s="43"/>
      <c r="D64" s="173"/>
      <c r="E64" s="43"/>
      <c r="F64" s="176"/>
      <c r="G64" s="239">
        <f t="shared" si="1"/>
        <v>0</v>
      </c>
      <c r="H64" s="239"/>
      <c r="I64" s="20"/>
      <c r="J64" s="228" t="str">
        <f t="shared" si="2"/>
        <v/>
      </c>
      <c r="K64" s="228"/>
      <c r="L64" s="21"/>
      <c r="M64" s="228"/>
      <c r="N64" s="228"/>
      <c r="P64" t="str">
        <f t="shared" si="3"/>
        <v/>
      </c>
    </row>
    <row r="65" spans="2:16" x14ac:dyDescent="0.25">
      <c r="B65" s="177"/>
      <c r="C65" s="43"/>
      <c r="D65" s="173"/>
      <c r="E65" s="43"/>
      <c r="F65" s="176"/>
      <c r="G65" s="239">
        <f t="shared" si="1"/>
        <v>0</v>
      </c>
      <c r="H65" s="239"/>
      <c r="I65" s="21"/>
      <c r="J65" s="228" t="str">
        <f t="shared" si="2"/>
        <v/>
      </c>
      <c r="K65" s="228"/>
      <c r="L65" s="21"/>
      <c r="M65" s="228"/>
      <c r="N65" s="228"/>
      <c r="P65" t="str">
        <f t="shared" si="3"/>
        <v/>
      </c>
    </row>
    <row r="66" spans="2:16" x14ac:dyDescent="0.25">
      <c r="B66" s="177"/>
      <c r="C66" s="43"/>
      <c r="D66" s="173"/>
      <c r="E66" s="43"/>
      <c r="F66" s="176"/>
      <c r="G66" s="239">
        <f t="shared" si="1"/>
        <v>0</v>
      </c>
      <c r="H66" s="239"/>
      <c r="I66" s="21"/>
      <c r="J66" s="228" t="str">
        <f t="shared" si="2"/>
        <v/>
      </c>
      <c r="K66" s="228"/>
      <c r="L66" s="21"/>
      <c r="M66" s="228"/>
      <c r="N66" s="228"/>
      <c r="P66" t="str">
        <f t="shared" si="3"/>
        <v/>
      </c>
    </row>
    <row r="67" spans="2:16" x14ac:dyDescent="0.25">
      <c r="B67" s="177"/>
      <c r="C67" s="43"/>
      <c r="D67" s="173"/>
      <c r="E67" s="43"/>
      <c r="F67" s="176"/>
      <c r="G67" s="239">
        <f t="shared" si="1"/>
        <v>0</v>
      </c>
      <c r="H67" s="239"/>
      <c r="I67" s="21"/>
      <c r="J67" s="228" t="str">
        <f t="shared" si="2"/>
        <v/>
      </c>
      <c r="K67" s="228"/>
      <c r="L67" s="21"/>
      <c r="M67" s="228"/>
      <c r="N67" s="228"/>
      <c r="P67" t="str">
        <f t="shared" si="3"/>
        <v/>
      </c>
    </row>
    <row r="68" spans="2:16" x14ac:dyDescent="0.25">
      <c r="B68" s="177"/>
      <c r="C68" s="43"/>
      <c r="D68" s="173"/>
      <c r="E68" s="43"/>
      <c r="F68" s="176"/>
      <c r="G68" s="239">
        <f t="shared" si="1"/>
        <v>0</v>
      </c>
      <c r="H68" s="239"/>
      <c r="I68" s="21"/>
      <c r="J68" s="228" t="str">
        <f t="shared" si="2"/>
        <v/>
      </c>
      <c r="K68" s="228"/>
      <c r="L68" s="21"/>
      <c r="M68" s="228"/>
      <c r="N68" s="228"/>
      <c r="P68" t="str">
        <f t="shared" si="3"/>
        <v/>
      </c>
    </row>
    <row r="69" spans="2:16" x14ac:dyDescent="0.25">
      <c r="B69" s="177"/>
      <c r="C69" s="43"/>
      <c r="D69" s="173"/>
      <c r="E69" s="43"/>
      <c r="F69" s="176"/>
      <c r="G69" s="239">
        <f t="shared" si="1"/>
        <v>0</v>
      </c>
      <c r="H69" s="239"/>
      <c r="I69" s="21"/>
      <c r="J69" s="228" t="str">
        <f t="shared" si="2"/>
        <v/>
      </c>
      <c r="K69" s="228"/>
      <c r="L69" s="21"/>
      <c r="M69" s="228"/>
      <c r="N69" s="228"/>
      <c r="P69" t="str">
        <f t="shared" si="3"/>
        <v/>
      </c>
    </row>
    <row r="70" spans="2:16" x14ac:dyDescent="0.25">
      <c r="B70" s="177"/>
      <c r="C70" s="43"/>
      <c r="D70" s="173"/>
      <c r="E70" s="43"/>
      <c r="F70" s="176"/>
      <c r="G70" s="239">
        <f t="shared" si="1"/>
        <v>0</v>
      </c>
      <c r="H70" s="239"/>
      <c r="I70" s="21"/>
      <c r="J70" s="228" t="str">
        <f t="shared" si="2"/>
        <v/>
      </c>
      <c r="K70" s="228"/>
      <c r="L70" s="21"/>
      <c r="M70" s="228"/>
      <c r="N70" s="228"/>
      <c r="P70" t="str">
        <f t="shared" si="3"/>
        <v/>
      </c>
    </row>
    <row r="71" spans="2:16" x14ac:dyDescent="0.25">
      <c r="B71" s="177"/>
      <c r="C71" s="43"/>
      <c r="D71" s="173"/>
      <c r="E71" s="43"/>
      <c r="F71" s="176"/>
      <c r="G71" s="239">
        <f t="shared" si="1"/>
        <v>0</v>
      </c>
      <c r="H71" s="239"/>
      <c r="I71" s="21"/>
      <c r="J71" s="228" t="str">
        <f t="shared" si="2"/>
        <v/>
      </c>
      <c r="K71" s="228"/>
      <c r="L71" s="21"/>
      <c r="M71" s="228"/>
      <c r="N71" s="228"/>
      <c r="P71" t="str">
        <f t="shared" si="3"/>
        <v/>
      </c>
    </row>
    <row r="72" spans="2:16" x14ac:dyDescent="0.25">
      <c r="B72" s="177"/>
      <c r="C72" s="43"/>
      <c r="D72" s="173"/>
      <c r="E72" s="43"/>
      <c r="F72" s="176"/>
      <c r="G72" s="239">
        <f t="shared" si="1"/>
        <v>0</v>
      </c>
      <c r="H72" s="239"/>
      <c r="I72" s="20"/>
      <c r="J72" s="228" t="str">
        <f t="shared" si="2"/>
        <v/>
      </c>
      <c r="K72" s="228"/>
      <c r="L72" s="21"/>
      <c r="M72" s="228"/>
      <c r="N72" s="228"/>
      <c r="P72" t="str">
        <f t="shared" si="3"/>
        <v/>
      </c>
    </row>
    <row r="73" spans="2:16" x14ac:dyDescent="0.25">
      <c r="B73" s="177"/>
      <c r="C73" s="43"/>
      <c r="D73" s="173"/>
      <c r="E73" s="43"/>
      <c r="F73" s="176"/>
      <c r="G73" s="239">
        <f t="shared" si="1"/>
        <v>0</v>
      </c>
      <c r="H73" s="239"/>
      <c r="I73" s="20"/>
      <c r="J73" s="228" t="str">
        <f t="shared" si="2"/>
        <v/>
      </c>
      <c r="K73" s="228"/>
      <c r="L73" s="21"/>
      <c r="M73" s="228"/>
      <c r="N73" s="228"/>
      <c r="P73" t="str">
        <f t="shared" si="3"/>
        <v/>
      </c>
    </row>
    <row r="74" spans="2:16" x14ac:dyDescent="0.25">
      <c r="B74" s="177"/>
      <c r="C74" s="43"/>
      <c r="D74" s="173"/>
      <c r="E74" s="43"/>
      <c r="F74" s="176"/>
      <c r="G74" s="239">
        <f t="shared" si="1"/>
        <v>0</v>
      </c>
      <c r="H74" s="239"/>
      <c r="I74" s="20"/>
      <c r="J74" s="228" t="str">
        <f t="shared" si="2"/>
        <v/>
      </c>
      <c r="K74" s="228"/>
      <c r="L74" s="21"/>
      <c r="M74" s="228"/>
      <c r="N74" s="228"/>
      <c r="P74" t="str">
        <f t="shared" si="3"/>
        <v/>
      </c>
    </row>
    <row r="75" spans="2:16" x14ac:dyDescent="0.25">
      <c r="B75" s="177"/>
      <c r="C75" s="43"/>
      <c r="D75" s="173"/>
      <c r="E75" s="43"/>
      <c r="F75" s="176"/>
      <c r="G75" s="239">
        <f t="shared" si="1"/>
        <v>0</v>
      </c>
      <c r="H75" s="239"/>
      <c r="I75" s="21"/>
      <c r="J75" s="228" t="str">
        <f t="shared" si="2"/>
        <v/>
      </c>
      <c r="K75" s="228"/>
      <c r="L75" s="21"/>
      <c r="M75" s="228"/>
      <c r="N75" s="228"/>
      <c r="P75" t="str">
        <f t="shared" si="3"/>
        <v/>
      </c>
    </row>
    <row r="76" spans="2:16" x14ac:dyDescent="0.25">
      <c r="B76" s="177"/>
      <c r="C76" s="43"/>
      <c r="D76" s="173"/>
      <c r="E76" s="43"/>
      <c r="F76" s="176"/>
      <c r="G76" s="239">
        <f t="shared" si="1"/>
        <v>0</v>
      </c>
      <c r="H76" s="239"/>
      <c r="I76" s="21"/>
      <c r="J76" s="228" t="str">
        <f t="shared" si="2"/>
        <v/>
      </c>
      <c r="K76" s="228"/>
      <c r="L76" s="21"/>
      <c r="M76" s="228"/>
      <c r="N76" s="228"/>
      <c r="P76" t="str">
        <f t="shared" si="3"/>
        <v/>
      </c>
    </row>
    <row r="77" spans="2:16" x14ac:dyDescent="0.25">
      <c r="B77" s="177"/>
      <c r="C77" s="43"/>
      <c r="D77" s="173"/>
      <c r="E77" s="43"/>
      <c r="F77" s="176"/>
      <c r="G77" s="239">
        <f t="shared" si="1"/>
        <v>0</v>
      </c>
      <c r="H77" s="239"/>
      <c r="I77" s="21"/>
      <c r="J77" s="228" t="str">
        <f t="shared" si="2"/>
        <v/>
      </c>
      <c r="K77" s="228"/>
      <c r="L77" s="21"/>
      <c r="M77" s="228"/>
      <c r="N77" s="228"/>
      <c r="P77" t="str">
        <f t="shared" si="3"/>
        <v/>
      </c>
    </row>
    <row r="78" spans="2:16" x14ac:dyDescent="0.25">
      <c r="B78" s="177"/>
      <c r="C78" s="43"/>
      <c r="D78" s="173"/>
      <c r="E78" s="43"/>
      <c r="F78" s="176"/>
      <c r="G78" s="239">
        <f t="shared" si="1"/>
        <v>0</v>
      </c>
      <c r="H78" s="239"/>
      <c r="I78" s="21"/>
      <c r="J78" s="228" t="str">
        <f t="shared" si="2"/>
        <v/>
      </c>
      <c r="K78" s="228"/>
      <c r="L78" s="21"/>
      <c r="M78" s="228"/>
      <c r="N78" s="228"/>
      <c r="P78" t="str">
        <f t="shared" si="3"/>
        <v/>
      </c>
    </row>
    <row r="79" spans="2:16" x14ac:dyDescent="0.25">
      <c r="B79" s="177"/>
      <c r="C79" s="43"/>
      <c r="D79" s="173"/>
      <c r="E79" s="43"/>
      <c r="F79" s="176"/>
      <c r="G79" s="239">
        <f t="shared" si="1"/>
        <v>0</v>
      </c>
      <c r="H79" s="239"/>
      <c r="I79" s="21"/>
      <c r="J79" s="228" t="str">
        <f t="shared" si="2"/>
        <v/>
      </c>
      <c r="K79" s="228"/>
      <c r="L79" s="21"/>
      <c r="M79" s="228"/>
      <c r="N79" s="228"/>
      <c r="P79" t="str">
        <f t="shared" si="3"/>
        <v/>
      </c>
    </row>
    <row r="80" spans="2:16" x14ac:dyDescent="0.25">
      <c r="B80" s="177"/>
      <c r="C80" s="43"/>
      <c r="D80" s="173"/>
      <c r="E80" s="43"/>
      <c r="F80" s="176"/>
      <c r="G80" s="239">
        <f t="shared" si="1"/>
        <v>0</v>
      </c>
      <c r="H80" s="239"/>
      <c r="I80" s="21"/>
      <c r="J80" s="228" t="str">
        <f t="shared" si="2"/>
        <v/>
      </c>
      <c r="K80" s="228"/>
      <c r="L80" s="21"/>
      <c r="M80" s="228"/>
      <c r="N80" s="228"/>
      <c r="P80" t="str">
        <f t="shared" si="3"/>
        <v/>
      </c>
    </row>
    <row r="81" spans="2:16" x14ac:dyDescent="0.25">
      <c r="B81" s="177"/>
      <c r="C81" s="43"/>
      <c r="D81" s="173"/>
      <c r="E81" s="43"/>
      <c r="F81" s="176"/>
      <c r="G81" s="239">
        <f t="shared" si="1"/>
        <v>0</v>
      </c>
      <c r="H81" s="239"/>
      <c r="I81" s="21"/>
      <c r="J81" s="228" t="str">
        <f t="shared" si="2"/>
        <v/>
      </c>
      <c r="K81" s="228"/>
      <c r="L81" s="21"/>
      <c r="M81" s="228"/>
      <c r="N81" s="228"/>
      <c r="P81" t="str">
        <f t="shared" si="3"/>
        <v/>
      </c>
    </row>
    <row r="82" spans="2:16" x14ac:dyDescent="0.25">
      <c r="B82" s="177"/>
      <c r="C82" s="43"/>
      <c r="D82" s="173"/>
      <c r="E82" s="43"/>
      <c r="F82" s="176"/>
      <c r="G82" s="239">
        <f t="shared" si="1"/>
        <v>0</v>
      </c>
      <c r="H82" s="239"/>
      <c r="I82" s="20"/>
      <c r="J82" s="228" t="str">
        <f t="shared" si="2"/>
        <v/>
      </c>
      <c r="K82" s="228"/>
      <c r="L82" s="21"/>
      <c r="M82" s="228"/>
      <c r="N82" s="228"/>
      <c r="P82" t="str">
        <f t="shared" si="3"/>
        <v/>
      </c>
    </row>
    <row r="83" spans="2:16" x14ac:dyDescent="0.25">
      <c r="B83" s="177"/>
      <c r="C83" s="43"/>
      <c r="D83" s="173"/>
      <c r="E83" s="43"/>
      <c r="F83" s="176"/>
      <c r="G83" s="239">
        <f t="shared" si="1"/>
        <v>0</v>
      </c>
      <c r="H83" s="239"/>
      <c r="I83" s="20"/>
      <c r="J83" s="228" t="str">
        <f t="shared" si="2"/>
        <v/>
      </c>
      <c r="K83" s="228"/>
      <c r="L83" s="21"/>
      <c r="M83" s="228"/>
      <c r="N83" s="228"/>
      <c r="P83" t="str">
        <f t="shared" si="3"/>
        <v/>
      </c>
    </row>
    <row r="84" spans="2:16" x14ac:dyDescent="0.25">
      <c r="B84" s="177"/>
      <c r="C84" s="43"/>
      <c r="D84" s="173"/>
      <c r="E84" s="43"/>
      <c r="F84" s="176"/>
      <c r="G84" s="239">
        <f t="shared" si="1"/>
        <v>0</v>
      </c>
      <c r="H84" s="239"/>
      <c r="I84" s="20"/>
      <c r="J84" s="228" t="str">
        <f t="shared" si="2"/>
        <v/>
      </c>
      <c r="K84" s="228"/>
      <c r="L84" s="21"/>
      <c r="M84" s="228"/>
      <c r="N84" s="228"/>
      <c r="P84" t="str">
        <f t="shared" si="3"/>
        <v/>
      </c>
    </row>
    <row r="85" spans="2:16" x14ac:dyDescent="0.25">
      <c r="B85" s="177"/>
      <c r="C85" s="43"/>
      <c r="D85" s="173"/>
      <c r="E85" s="43"/>
      <c r="F85" s="176"/>
      <c r="G85" s="239">
        <f t="shared" si="1"/>
        <v>0</v>
      </c>
      <c r="H85" s="239"/>
      <c r="I85" s="21"/>
      <c r="J85" s="228" t="str">
        <f t="shared" si="2"/>
        <v/>
      </c>
      <c r="K85" s="228"/>
      <c r="L85" s="21"/>
      <c r="M85" s="228"/>
      <c r="N85" s="228"/>
      <c r="P85" t="str">
        <f t="shared" si="3"/>
        <v/>
      </c>
    </row>
    <row r="86" spans="2:16" x14ac:dyDescent="0.25">
      <c r="B86" s="177"/>
      <c r="C86" s="43"/>
      <c r="D86" s="173"/>
      <c r="E86" s="43"/>
      <c r="F86" s="176"/>
      <c r="G86" s="239">
        <f t="shared" si="1"/>
        <v>0</v>
      </c>
      <c r="H86" s="239"/>
      <c r="I86" s="21"/>
      <c r="J86" s="228" t="str">
        <f t="shared" si="2"/>
        <v/>
      </c>
      <c r="K86" s="228"/>
      <c r="L86" s="21"/>
      <c r="M86" s="228"/>
      <c r="N86" s="228"/>
      <c r="P86" t="str">
        <f t="shared" si="3"/>
        <v/>
      </c>
    </row>
    <row r="87" spans="2:16" x14ac:dyDescent="0.25">
      <c r="B87" s="177"/>
      <c r="C87" s="43"/>
      <c r="D87" s="173"/>
      <c r="E87" s="43"/>
      <c r="F87" s="176"/>
      <c r="G87" s="239">
        <f t="shared" si="1"/>
        <v>0</v>
      </c>
      <c r="H87" s="239"/>
      <c r="I87" s="21"/>
      <c r="J87" s="228" t="str">
        <f t="shared" si="2"/>
        <v/>
      </c>
      <c r="K87" s="228"/>
      <c r="L87" s="21"/>
      <c r="M87" s="228"/>
      <c r="N87" s="228"/>
      <c r="P87" t="str">
        <f t="shared" si="3"/>
        <v/>
      </c>
    </row>
    <row r="88" spans="2:16" x14ac:dyDescent="0.25">
      <c r="B88" s="177"/>
      <c r="C88" s="43"/>
      <c r="D88" s="173"/>
      <c r="E88" s="43"/>
      <c r="F88" s="176"/>
      <c r="G88" s="239">
        <f t="shared" si="1"/>
        <v>0</v>
      </c>
      <c r="H88" s="239"/>
      <c r="I88" s="21"/>
      <c r="J88" s="228" t="str">
        <f t="shared" si="2"/>
        <v/>
      </c>
      <c r="K88" s="228"/>
      <c r="L88" s="21"/>
      <c r="M88" s="228"/>
      <c r="N88" s="228"/>
      <c r="P88" t="str">
        <f t="shared" si="3"/>
        <v/>
      </c>
    </row>
    <row r="89" spans="2:16" x14ac:dyDescent="0.25">
      <c r="B89" s="177"/>
      <c r="C89" s="43"/>
      <c r="D89" s="173"/>
      <c r="E89" s="43"/>
      <c r="F89" s="176"/>
      <c r="G89" s="239">
        <f t="shared" si="1"/>
        <v>0</v>
      </c>
      <c r="H89" s="239"/>
      <c r="I89" s="21"/>
      <c r="J89" s="228" t="str">
        <f t="shared" si="2"/>
        <v/>
      </c>
      <c r="K89" s="228"/>
      <c r="L89" s="21"/>
      <c r="M89" s="228"/>
      <c r="N89" s="228"/>
      <c r="P89" t="str">
        <f t="shared" si="3"/>
        <v/>
      </c>
    </row>
    <row r="90" spans="2:16" x14ac:dyDescent="0.25">
      <c r="B90" s="177"/>
      <c r="C90" s="43"/>
      <c r="D90" s="173"/>
      <c r="E90" s="43"/>
      <c r="F90" s="176"/>
      <c r="G90" s="239">
        <f t="shared" si="1"/>
        <v>0</v>
      </c>
      <c r="H90" s="239"/>
      <c r="I90" s="21"/>
      <c r="J90" s="228" t="str">
        <f t="shared" si="2"/>
        <v/>
      </c>
      <c r="K90" s="228"/>
      <c r="L90" s="21"/>
      <c r="M90" s="228"/>
      <c r="N90" s="228"/>
      <c r="P90" t="str">
        <f t="shared" si="3"/>
        <v/>
      </c>
    </row>
    <row r="91" spans="2:16" x14ac:dyDescent="0.25">
      <c r="B91" s="177"/>
      <c r="C91" s="43"/>
      <c r="D91" s="173"/>
      <c r="E91" s="43"/>
      <c r="F91" s="176"/>
      <c r="G91" s="239">
        <f t="shared" si="1"/>
        <v>0</v>
      </c>
      <c r="H91" s="239"/>
      <c r="I91" s="21"/>
      <c r="J91" s="228" t="str">
        <f t="shared" si="2"/>
        <v/>
      </c>
      <c r="K91" s="228"/>
      <c r="L91" s="21"/>
      <c r="M91" s="228"/>
      <c r="N91" s="228"/>
      <c r="P91" t="str">
        <f t="shared" si="3"/>
        <v/>
      </c>
    </row>
    <row r="92" spans="2:16" x14ac:dyDescent="0.25">
      <c r="B92" s="177"/>
      <c r="C92" s="43"/>
      <c r="D92" s="173"/>
      <c r="E92" s="43"/>
      <c r="F92" s="176"/>
      <c r="G92" s="239">
        <f t="shared" si="1"/>
        <v>0</v>
      </c>
      <c r="H92" s="239"/>
      <c r="I92" s="20"/>
      <c r="J92" s="228" t="str">
        <f t="shared" si="2"/>
        <v/>
      </c>
      <c r="K92" s="228"/>
      <c r="L92" s="21"/>
      <c r="M92" s="228"/>
      <c r="N92" s="228"/>
      <c r="P92" t="str">
        <f t="shared" si="3"/>
        <v/>
      </c>
    </row>
    <row r="93" spans="2:16" x14ac:dyDescent="0.25">
      <c r="B93" s="177"/>
      <c r="C93" s="43"/>
      <c r="D93" s="173"/>
      <c r="E93" s="43"/>
      <c r="F93" s="176"/>
      <c r="G93" s="239">
        <f t="shared" si="1"/>
        <v>0</v>
      </c>
      <c r="H93" s="239"/>
      <c r="I93" s="20"/>
      <c r="J93" s="228" t="str">
        <f t="shared" si="2"/>
        <v/>
      </c>
      <c r="K93" s="228"/>
      <c r="L93" s="21"/>
      <c r="M93" s="228"/>
      <c r="N93" s="228"/>
      <c r="P93" t="str">
        <f t="shared" si="3"/>
        <v/>
      </c>
    </row>
    <row r="94" spans="2:16" x14ac:dyDescent="0.25">
      <c r="B94" s="177"/>
      <c r="C94" s="43"/>
      <c r="D94" s="173"/>
      <c r="E94" s="43"/>
      <c r="F94" s="176"/>
      <c r="G94" s="239">
        <f t="shared" si="1"/>
        <v>0</v>
      </c>
      <c r="H94" s="239"/>
      <c r="I94" s="20"/>
      <c r="J94" s="228" t="str">
        <f t="shared" si="2"/>
        <v/>
      </c>
      <c r="K94" s="228"/>
      <c r="L94" s="21"/>
      <c r="M94" s="228"/>
      <c r="N94" s="228"/>
      <c r="P94" t="str">
        <f t="shared" si="3"/>
        <v/>
      </c>
    </row>
    <row r="95" spans="2:16" x14ac:dyDescent="0.25">
      <c r="B95" s="177"/>
      <c r="C95" s="43"/>
      <c r="D95" s="173"/>
      <c r="E95" s="43"/>
      <c r="F95" s="176"/>
      <c r="G95" s="239">
        <f t="shared" si="1"/>
        <v>0</v>
      </c>
      <c r="H95" s="239"/>
      <c r="I95" s="21"/>
      <c r="J95" s="228" t="str">
        <f t="shared" si="2"/>
        <v/>
      </c>
      <c r="K95" s="228"/>
      <c r="L95" s="21"/>
      <c r="M95" s="228"/>
      <c r="N95" s="228"/>
      <c r="P95" t="str">
        <f t="shared" si="3"/>
        <v/>
      </c>
    </row>
    <row r="96" spans="2:16" x14ac:dyDescent="0.25">
      <c r="B96" s="177"/>
      <c r="C96" s="43"/>
      <c r="D96" s="173"/>
      <c r="E96" s="43"/>
      <c r="F96" s="176"/>
      <c r="G96" s="239">
        <f t="shared" si="1"/>
        <v>0</v>
      </c>
      <c r="H96" s="239"/>
      <c r="I96" s="21"/>
      <c r="J96" s="228" t="str">
        <f t="shared" si="2"/>
        <v/>
      </c>
      <c r="K96" s="228"/>
      <c r="L96" s="21"/>
      <c r="M96" s="228"/>
      <c r="N96" s="228"/>
      <c r="P96" t="str">
        <f t="shared" si="3"/>
        <v/>
      </c>
    </row>
    <row r="97" spans="2:16" x14ac:dyDescent="0.25">
      <c r="B97" s="177"/>
      <c r="C97" s="43"/>
      <c r="D97" s="173"/>
      <c r="E97" s="43"/>
      <c r="F97" s="176"/>
      <c r="G97" s="239">
        <f t="shared" si="1"/>
        <v>0</v>
      </c>
      <c r="H97" s="239"/>
      <c r="I97" s="21"/>
      <c r="J97" s="228" t="str">
        <f t="shared" si="2"/>
        <v/>
      </c>
      <c r="K97" s="228"/>
      <c r="L97" s="21"/>
      <c r="M97" s="228"/>
      <c r="N97" s="228"/>
      <c r="P97" t="str">
        <f t="shared" si="3"/>
        <v/>
      </c>
    </row>
    <row r="98" spans="2:16" x14ac:dyDescent="0.25">
      <c r="B98" s="177"/>
      <c r="C98" s="43"/>
      <c r="D98" s="173"/>
      <c r="E98" s="43"/>
      <c r="F98" s="176"/>
      <c r="G98" s="239">
        <f t="shared" si="1"/>
        <v>0</v>
      </c>
      <c r="H98" s="239"/>
      <c r="I98" s="21"/>
      <c r="J98" s="228" t="str">
        <f t="shared" si="2"/>
        <v/>
      </c>
      <c r="K98" s="228"/>
      <c r="L98" s="21"/>
      <c r="M98" s="228"/>
      <c r="N98" s="228"/>
      <c r="P98" t="str">
        <f t="shared" si="3"/>
        <v/>
      </c>
    </row>
    <row r="99" spans="2:16" x14ac:dyDescent="0.25">
      <c r="B99" s="177"/>
      <c r="C99" s="43"/>
      <c r="D99" s="173"/>
      <c r="E99" s="43"/>
      <c r="F99" s="176"/>
      <c r="G99" s="239">
        <f t="shared" si="1"/>
        <v>0</v>
      </c>
      <c r="H99" s="239"/>
      <c r="I99" s="21"/>
      <c r="J99" s="228" t="str">
        <f t="shared" si="2"/>
        <v/>
      </c>
      <c r="K99" s="228"/>
      <c r="L99" s="21"/>
      <c r="M99" s="228"/>
      <c r="N99" s="228"/>
      <c r="P99" t="str">
        <f t="shared" si="3"/>
        <v/>
      </c>
    </row>
    <row r="100" spans="2:16" x14ac:dyDescent="0.25">
      <c r="B100" s="177"/>
      <c r="C100" s="43"/>
      <c r="D100" s="173"/>
      <c r="E100" s="43"/>
      <c r="F100" s="176"/>
      <c r="G100" s="239">
        <f t="shared" si="1"/>
        <v>0</v>
      </c>
      <c r="H100" s="239"/>
      <c r="I100" s="21"/>
      <c r="J100" s="228" t="str">
        <f t="shared" si="2"/>
        <v/>
      </c>
      <c r="K100" s="228"/>
      <c r="L100" s="21"/>
      <c r="M100" s="228"/>
      <c r="N100" s="228"/>
      <c r="P100" t="str">
        <f t="shared" si="3"/>
        <v/>
      </c>
    </row>
    <row r="101" spans="2:16" x14ac:dyDescent="0.25">
      <c r="B101" s="177"/>
      <c r="C101" s="43"/>
      <c r="D101" s="173"/>
      <c r="E101" s="43"/>
      <c r="F101" s="176"/>
      <c r="G101" s="239">
        <f t="shared" si="1"/>
        <v>0</v>
      </c>
      <c r="H101" s="239"/>
      <c r="I101" s="21"/>
      <c r="J101" s="228" t="str">
        <f t="shared" si="2"/>
        <v/>
      </c>
      <c r="K101" s="228"/>
      <c r="L101" s="21"/>
      <c r="M101" s="228"/>
      <c r="N101" s="228"/>
      <c r="P101" t="str">
        <f t="shared" si="3"/>
        <v/>
      </c>
    </row>
    <row r="102" spans="2:16" x14ac:dyDescent="0.25">
      <c r="B102" s="177"/>
      <c r="C102" s="43"/>
      <c r="D102" s="173"/>
      <c r="E102" s="43"/>
      <c r="F102" s="176"/>
      <c r="G102" s="239">
        <f t="shared" si="1"/>
        <v>0</v>
      </c>
      <c r="H102" s="239"/>
      <c r="I102" s="20"/>
      <c r="J102" s="228" t="str">
        <f t="shared" si="2"/>
        <v/>
      </c>
      <c r="K102" s="228"/>
      <c r="L102" s="21"/>
      <c r="M102" s="228"/>
      <c r="N102" s="228"/>
      <c r="P102" t="str">
        <f t="shared" si="3"/>
        <v/>
      </c>
    </row>
    <row r="103" spans="2:16" x14ac:dyDescent="0.25">
      <c r="B103" s="177"/>
      <c r="C103" s="43"/>
      <c r="D103" s="173"/>
      <c r="E103" s="43"/>
      <c r="F103" s="176"/>
      <c r="G103" s="239">
        <f t="shared" si="1"/>
        <v>0</v>
      </c>
      <c r="H103" s="239"/>
      <c r="I103" s="20"/>
      <c r="J103" s="228" t="str">
        <f t="shared" si="2"/>
        <v/>
      </c>
      <c r="K103" s="228"/>
      <c r="L103" s="21"/>
      <c r="M103" s="228"/>
      <c r="N103" s="228"/>
      <c r="P103" t="str">
        <f t="shared" si="3"/>
        <v/>
      </c>
    </row>
    <row r="104" spans="2:16" x14ac:dyDescent="0.25">
      <c r="B104" s="177"/>
      <c r="C104" s="43"/>
      <c r="D104" s="173"/>
      <c r="E104" s="43"/>
      <c r="F104" s="176"/>
      <c r="G104" s="239">
        <f t="shared" si="1"/>
        <v>0</v>
      </c>
      <c r="H104" s="239"/>
      <c r="I104" s="20"/>
      <c r="J104" s="228" t="str">
        <f t="shared" si="2"/>
        <v/>
      </c>
      <c r="K104" s="228"/>
      <c r="L104" s="21"/>
      <c r="M104" s="228"/>
      <c r="N104" s="228"/>
      <c r="P104" t="str">
        <f t="shared" si="3"/>
        <v/>
      </c>
    </row>
    <row r="105" spans="2:16" x14ac:dyDescent="0.25">
      <c r="B105" s="177"/>
      <c r="C105" s="43"/>
      <c r="D105" s="173"/>
      <c r="E105" s="43"/>
      <c r="F105" s="176"/>
      <c r="G105" s="239">
        <f t="shared" si="1"/>
        <v>0</v>
      </c>
      <c r="H105" s="239"/>
      <c r="I105" s="21"/>
      <c r="J105" s="228" t="str">
        <f t="shared" si="2"/>
        <v/>
      </c>
      <c r="K105" s="228"/>
      <c r="L105" s="21"/>
      <c r="M105" s="228"/>
      <c r="N105" s="228"/>
      <c r="P105" t="str">
        <f t="shared" si="3"/>
        <v/>
      </c>
    </row>
    <row r="106" spans="2:16" x14ac:dyDescent="0.25">
      <c r="B106" s="177"/>
      <c r="C106" s="43"/>
      <c r="D106" s="173"/>
      <c r="E106" s="43"/>
      <c r="F106" s="176"/>
      <c r="G106" s="239">
        <f t="shared" si="1"/>
        <v>0</v>
      </c>
      <c r="H106" s="239"/>
      <c r="I106" s="21"/>
      <c r="J106" s="228" t="str">
        <f t="shared" si="2"/>
        <v/>
      </c>
      <c r="K106" s="228"/>
      <c r="L106" s="21"/>
      <c r="M106" s="228"/>
      <c r="N106" s="228"/>
      <c r="P106" t="str">
        <f t="shared" si="3"/>
        <v/>
      </c>
    </row>
    <row r="107" spans="2:16" x14ac:dyDescent="0.25">
      <c r="B107" s="177"/>
      <c r="C107" s="43"/>
      <c r="D107" s="173"/>
      <c r="E107" s="43"/>
      <c r="F107" s="176"/>
      <c r="G107" s="239">
        <f t="shared" si="1"/>
        <v>0</v>
      </c>
      <c r="H107" s="239"/>
      <c r="I107" s="21"/>
      <c r="J107" s="228" t="str">
        <f t="shared" si="2"/>
        <v/>
      </c>
      <c r="K107" s="228"/>
      <c r="L107" s="21"/>
      <c r="M107" s="228"/>
      <c r="N107" s="228"/>
      <c r="P107" t="str">
        <f t="shared" si="3"/>
        <v/>
      </c>
    </row>
    <row r="108" spans="2:16" x14ac:dyDescent="0.25">
      <c r="B108" s="177"/>
      <c r="C108" s="43"/>
      <c r="D108" s="173"/>
      <c r="E108" s="43"/>
      <c r="F108" s="176"/>
      <c r="G108" s="239">
        <f t="shared" si="1"/>
        <v>0</v>
      </c>
      <c r="H108" s="239"/>
      <c r="I108" s="21"/>
      <c r="J108" s="228" t="str">
        <f t="shared" si="2"/>
        <v/>
      </c>
      <c r="K108" s="228"/>
      <c r="L108" s="21"/>
      <c r="M108" s="228"/>
      <c r="N108" s="228"/>
      <c r="P108" t="str">
        <f t="shared" si="3"/>
        <v/>
      </c>
    </row>
    <row r="109" spans="2:16" x14ac:dyDescent="0.25">
      <c r="B109" s="177"/>
      <c r="C109" s="43"/>
      <c r="D109" s="173"/>
      <c r="E109" s="43"/>
      <c r="F109" s="176"/>
      <c r="G109" s="239">
        <f t="shared" si="1"/>
        <v>0</v>
      </c>
      <c r="H109" s="239"/>
      <c r="I109" s="21"/>
      <c r="J109" s="228" t="str">
        <f t="shared" si="2"/>
        <v/>
      </c>
      <c r="K109" s="228"/>
      <c r="L109" s="21"/>
      <c r="M109" s="228"/>
      <c r="N109" s="228"/>
      <c r="P109" t="str">
        <f t="shared" si="3"/>
        <v/>
      </c>
    </row>
    <row r="110" spans="2:16" x14ac:dyDescent="0.25">
      <c r="B110" s="177"/>
      <c r="C110" s="43"/>
      <c r="D110" s="173"/>
      <c r="E110" s="43"/>
      <c r="F110" s="176"/>
      <c r="G110" s="239">
        <f t="shared" si="1"/>
        <v>0</v>
      </c>
      <c r="H110" s="239"/>
      <c r="I110" s="21"/>
      <c r="J110" s="228" t="str">
        <f t="shared" si="2"/>
        <v/>
      </c>
      <c r="K110" s="228"/>
      <c r="L110" s="21"/>
      <c r="M110" s="228"/>
      <c r="N110" s="228"/>
      <c r="P110" t="str">
        <f t="shared" si="3"/>
        <v/>
      </c>
    </row>
    <row r="111" spans="2:16" x14ac:dyDescent="0.25">
      <c r="B111" s="177"/>
      <c r="C111" s="43"/>
      <c r="D111" s="173"/>
      <c r="E111" s="43"/>
      <c r="F111" s="176"/>
      <c r="G111" s="239">
        <f t="shared" si="1"/>
        <v>0</v>
      </c>
      <c r="H111" s="239"/>
      <c r="I111" s="21"/>
      <c r="J111" s="228" t="str">
        <f t="shared" si="2"/>
        <v/>
      </c>
      <c r="K111" s="228"/>
      <c r="L111" s="21"/>
      <c r="M111" s="228"/>
      <c r="N111" s="228"/>
      <c r="P111" t="str">
        <f t="shared" si="3"/>
        <v/>
      </c>
    </row>
    <row r="112" spans="2:16" x14ac:dyDescent="0.25">
      <c r="B112" s="177"/>
      <c r="C112" s="43"/>
      <c r="D112" s="173"/>
      <c r="E112" s="43"/>
      <c r="F112" s="176"/>
      <c r="G112" s="239">
        <f t="shared" si="1"/>
        <v>0</v>
      </c>
      <c r="H112" s="239"/>
      <c r="I112" s="20"/>
      <c r="J112" s="228" t="str">
        <f t="shared" si="2"/>
        <v/>
      </c>
      <c r="K112" s="228"/>
      <c r="L112" s="21"/>
      <c r="M112" s="228"/>
      <c r="N112" s="228"/>
      <c r="P112" t="str">
        <f t="shared" si="3"/>
        <v/>
      </c>
    </row>
    <row r="113" spans="2:16" x14ac:dyDescent="0.25">
      <c r="B113" s="177"/>
      <c r="C113" s="43"/>
      <c r="D113" s="173"/>
      <c r="E113" s="43"/>
      <c r="F113" s="176"/>
      <c r="G113" s="239">
        <f t="shared" si="1"/>
        <v>0</v>
      </c>
      <c r="H113" s="239"/>
      <c r="I113" s="20"/>
      <c r="J113" s="228" t="str">
        <f t="shared" si="2"/>
        <v/>
      </c>
      <c r="K113" s="228"/>
      <c r="L113" s="21"/>
      <c r="M113" s="228"/>
      <c r="N113" s="228"/>
      <c r="P113" t="str">
        <f t="shared" si="3"/>
        <v/>
      </c>
    </row>
    <row r="114" spans="2:16" x14ac:dyDescent="0.25">
      <c r="B114" s="177"/>
      <c r="C114" s="43"/>
      <c r="D114" s="173"/>
      <c r="E114" s="43"/>
      <c r="F114" s="176"/>
      <c r="G114" s="239">
        <f t="shared" si="1"/>
        <v>0</v>
      </c>
      <c r="H114" s="239"/>
      <c r="I114" s="20"/>
      <c r="J114" s="228" t="str">
        <f t="shared" si="2"/>
        <v/>
      </c>
      <c r="K114" s="228"/>
      <c r="L114" s="21"/>
      <c r="M114" s="228"/>
      <c r="N114" s="228"/>
      <c r="P114" t="str">
        <f t="shared" si="3"/>
        <v/>
      </c>
    </row>
    <row r="115" spans="2:16" x14ac:dyDescent="0.25">
      <c r="B115" s="177"/>
      <c r="C115" s="43"/>
      <c r="D115" s="173"/>
      <c r="E115" s="43"/>
      <c r="F115" s="176"/>
      <c r="G115" s="239">
        <f t="shared" si="1"/>
        <v>0</v>
      </c>
      <c r="H115" s="239"/>
      <c r="I115" s="21"/>
      <c r="J115" s="228" t="str">
        <f t="shared" si="2"/>
        <v/>
      </c>
      <c r="K115" s="228"/>
      <c r="L115" s="21"/>
      <c r="M115" s="228"/>
      <c r="N115" s="228"/>
      <c r="P115" t="str">
        <f t="shared" si="3"/>
        <v/>
      </c>
    </row>
    <row r="116" spans="2:16" x14ac:dyDescent="0.25">
      <c r="B116" s="177"/>
      <c r="C116" s="43"/>
      <c r="D116" s="173"/>
      <c r="E116" s="43"/>
      <c r="F116" s="176"/>
      <c r="G116" s="239">
        <f t="shared" si="1"/>
        <v>0</v>
      </c>
      <c r="H116" s="239"/>
      <c r="I116" s="21"/>
      <c r="J116" s="228" t="str">
        <f t="shared" si="2"/>
        <v/>
      </c>
      <c r="K116" s="228"/>
      <c r="L116" s="21"/>
      <c r="M116" s="228"/>
      <c r="N116" s="228"/>
      <c r="P116" t="str">
        <f t="shared" si="3"/>
        <v/>
      </c>
    </row>
    <row r="117" spans="2:16" x14ac:dyDescent="0.25">
      <c r="B117" s="177"/>
      <c r="C117" s="43"/>
      <c r="D117" s="173"/>
      <c r="E117" s="43"/>
      <c r="F117" s="176"/>
      <c r="G117" s="239">
        <f t="shared" si="1"/>
        <v>0</v>
      </c>
      <c r="H117" s="239"/>
      <c r="I117" s="21"/>
      <c r="J117" s="228" t="str">
        <f t="shared" si="2"/>
        <v/>
      </c>
      <c r="K117" s="228"/>
      <c r="L117" s="21"/>
      <c r="M117" s="228"/>
      <c r="N117" s="228"/>
      <c r="P117" t="str">
        <f t="shared" si="3"/>
        <v/>
      </c>
    </row>
    <row r="118" spans="2:16" x14ac:dyDescent="0.25">
      <c r="B118" s="177"/>
      <c r="C118" s="43"/>
      <c r="D118" s="173"/>
      <c r="E118" s="43"/>
      <c r="F118" s="176"/>
      <c r="G118" s="239">
        <f t="shared" si="1"/>
        <v>0</v>
      </c>
      <c r="H118" s="239"/>
      <c r="I118" s="21"/>
      <c r="J118" s="228" t="str">
        <f t="shared" si="2"/>
        <v/>
      </c>
      <c r="K118" s="228"/>
      <c r="L118" s="21"/>
      <c r="M118" s="228"/>
      <c r="N118" s="228"/>
      <c r="P118" t="str">
        <f t="shared" si="3"/>
        <v/>
      </c>
    </row>
    <row r="119" spans="2:16" x14ac:dyDescent="0.25">
      <c r="B119" s="177"/>
      <c r="C119" s="43"/>
      <c r="D119" s="173"/>
      <c r="E119" s="43"/>
      <c r="F119" s="176"/>
      <c r="G119" s="239">
        <f t="shared" si="1"/>
        <v>0</v>
      </c>
      <c r="H119" s="239"/>
      <c r="I119" s="21"/>
      <c r="J119" s="228" t="str">
        <f t="shared" si="2"/>
        <v/>
      </c>
      <c r="K119" s="228"/>
      <c r="L119" s="21"/>
      <c r="M119" s="228"/>
      <c r="N119" s="228"/>
      <c r="P119" t="str">
        <f t="shared" si="3"/>
        <v/>
      </c>
    </row>
    <row r="120" spans="2:16" x14ac:dyDescent="0.25">
      <c r="B120" s="177"/>
      <c r="C120" s="43"/>
      <c r="D120" s="173"/>
      <c r="E120" s="43"/>
      <c r="F120" s="176"/>
      <c r="G120" s="239">
        <f t="shared" si="1"/>
        <v>0</v>
      </c>
      <c r="H120" s="239"/>
      <c r="I120" s="21"/>
      <c r="J120" s="228" t="str">
        <f t="shared" si="2"/>
        <v/>
      </c>
      <c r="K120" s="228"/>
      <c r="L120" s="21"/>
      <c r="M120" s="228"/>
      <c r="N120" s="228"/>
      <c r="P120" t="str">
        <f t="shared" si="3"/>
        <v/>
      </c>
    </row>
    <row r="121" spans="2:16" x14ac:dyDescent="0.25">
      <c r="B121" s="177"/>
      <c r="C121" s="43"/>
      <c r="D121" s="173"/>
      <c r="E121" s="43"/>
      <c r="F121" s="176"/>
      <c r="G121" s="239">
        <f t="shared" si="1"/>
        <v>0</v>
      </c>
      <c r="H121" s="239"/>
      <c r="I121" s="21"/>
      <c r="J121" s="228" t="str">
        <f t="shared" si="2"/>
        <v/>
      </c>
      <c r="K121" s="228"/>
      <c r="L121" s="21"/>
      <c r="M121" s="228"/>
      <c r="N121" s="228"/>
      <c r="P121" t="str">
        <f t="shared" si="3"/>
        <v/>
      </c>
    </row>
    <row r="122" spans="2:16" x14ac:dyDescent="0.25">
      <c r="B122" s="177"/>
      <c r="C122" s="43"/>
      <c r="D122" s="173"/>
      <c r="E122" s="43"/>
      <c r="F122" s="176"/>
      <c r="G122" s="239">
        <f t="shared" si="1"/>
        <v>0</v>
      </c>
      <c r="H122" s="239"/>
      <c r="I122" s="20"/>
      <c r="J122" s="228" t="str">
        <f t="shared" si="2"/>
        <v/>
      </c>
      <c r="K122" s="228"/>
      <c r="L122" s="21"/>
      <c r="M122" s="228"/>
      <c r="N122" s="228"/>
      <c r="P122" t="str">
        <f t="shared" si="3"/>
        <v/>
      </c>
    </row>
    <row r="123" spans="2:16" x14ac:dyDescent="0.25">
      <c r="B123" s="177"/>
      <c r="C123" s="43"/>
      <c r="D123" s="173"/>
      <c r="E123" s="43"/>
      <c r="F123" s="176"/>
      <c r="G123" s="239">
        <f t="shared" si="1"/>
        <v>0</v>
      </c>
      <c r="H123" s="239"/>
      <c r="I123" s="20"/>
      <c r="J123" s="228" t="str">
        <f t="shared" si="2"/>
        <v/>
      </c>
      <c r="K123" s="228"/>
      <c r="L123" s="21"/>
      <c r="M123" s="228"/>
      <c r="N123" s="228"/>
      <c r="P123" t="str">
        <f t="shared" si="3"/>
        <v/>
      </c>
    </row>
    <row r="124" spans="2:16" x14ac:dyDescent="0.25">
      <c r="B124" s="177"/>
      <c r="C124" s="43"/>
      <c r="D124" s="173"/>
      <c r="E124" s="43"/>
      <c r="F124" s="176"/>
      <c r="G124" s="239">
        <f t="shared" si="1"/>
        <v>0</v>
      </c>
      <c r="H124" s="239"/>
      <c r="I124" s="20"/>
      <c r="J124" s="228" t="str">
        <f t="shared" si="2"/>
        <v/>
      </c>
      <c r="K124" s="228"/>
      <c r="L124" s="21"/>
      <c r="M124" s="228"/>
      <c r="N124" s="228"/>
      <c r="P124" t="str">
        <f t="shared" si="3"/>
        <v/>
      </c>
    </row>
    <row r="125" spans="2:16" x14ac:dyDescent="0.25">
      <c r="B125" s="177"/>
      <c r="C125" s="43"/>
      <c r="D125" s="173"/>
      <c r="E125" s="43"/>
      <c r="F125" s="176"/>
      <c r="G125" s="239">
        <f t="shared" si="1"/>
        <v>0</v>
      </c>
      <c r="H125" s="239"/>
      <c r="I125" s="21"/>
      <c r="J125" s="228" t="str">
        <f t="shared" si="2"/>
        <v/>
      </c>
      <c r="K125" s="228"/>
      <c r="L125" s="21"/>
      <c r="M125" s="228"/>
      <c r="N125" s="228"/>
      <c r="P125" t="str">
        <f t="shared" si="3"/>
        <v/>
      </c>
    </row>
    <row r="126" spans="2:16" x14ac:dyDescent="0.25">
      <c r="B126" s="177"/>
      <c r="C126" s="43"/>
      <c r="D126" s="173"/>
      <c r="E126" s="43"/>
      <c r="F126" s="176"/>
      <c r="G126" s="239">
        <f t="shared" si="1"/>
        <v>0</v>
      </c>
      <c r="H126" s="239"/>
      <c r="I126" s="21"/>
      <c r="J126" s="228" t="str">
        <f t="shared" si="2"/>
        <v/>
      </c>
      <c r="K126" s="228"/>
      <c r="L126" s="21"/>
      <c r="M126" s="228"/>
      <c r="N126" s="228"/>
      <c r="P126" t="str">
        <f t="shared" si="3"/>
        <v/>
      </c>
    </row>
    <row r="127" spans="2:16" x14ac:dyDescent="0.25">
      <c r="B127" s="177"/>
      <c r="C127" s="43"/>
      <c r="D127" s="173"/>
      <c r="E127" s="43"/>
      <c r="F127" s="176"/>
      <c r="G127" s="239">
        <f t="shared" ref="G127:G190" si="4">IF(F127="VACANT","",(F127/12*30%))</f>
        <v>0</v>
      </c>
      <c r="H127" s="239"/>
      <c r="I127" s="21"/>
      <c r="J127" s="228" t="str">
        <f t="shared" ref="J127:J190" si="5">IF(OR(ISERROR(F127/$S$8), ISBLANK(G127)), "",SUM(F127/$S$8))</f>
        <v/>
      </c>
      <c r="K127" s="228"/>
      <c r="L127" s="21"/>
      <c r="M127" s="228"/>
      <c r="N127" s="228"/>
      <c r="P127" t="str">
        <f t="shared" ref="P127:P190" si="6">IF(F127="","",VLOOKUP(F127,$AO$13:$AP$17,2,TRUE))</f>
        <v/>
      </c>
    </row>
    <row r="128" spans="2:16" x14ac:dyDescent="0.25">
      <c r="B128" s="177"/>
      <c r="C128" s="43"/>
      <c r="D128" s="173"/>
      <c r="E128" s="43"/>
      <c r="F128" s="176"/>
      <c r="G128" s="239">
        <f t="shared" si="4"/>
        <v>0</v>
      </c>
      <c r="H128" s="239"/>
      <c r="I128" s="21"/>
      <c r="J128" s="228" t="str">
        <f t="shared" si="5"/>
        <v/>
      </c>
      <c r="K128" s="228"/>
      <c r="L128" s="21"/>
      <c r="M128" s="228"/>
      <c r="N128" s="228"/>
      <c r="P128" t="str">
        <f t="shared" si="6"/>
        <v/>
      </c>
    </row>
    <row r="129" spans="2:16" x14ac:dyDescent="0.25">
      <c r="B129" s="177"/>
      <c r="C129" s="43"/>
      <c r="D129" s="173"/>
      <c r="E129" s="43"/>
      <c r="F129" s="176"/>
      <c r="G129" s="239">
        <f t="shared" si="4"/>
        <v>0</v>
      </c>
      <c r="H129" s="239"/>
      <c r="I129" s="21"/>
      <c r="J129" s="228" t="str">
        <f t="shared" si="5"/>
        <v/>
      </c>
      <c r="K129" s="228"/>
      <c r="L129" s="21"/>
      <c r="M129" s="228"/>
      <c r="N129" s="228"/>
      <c r="P129" t="str">
        <f t="shared" si="6"/>
        <v/>
      </c>
    </row>
    <row r="130" spans="2:16" x14ac:dyDescent="0.25">
      <c r="B130" s="177"/>
      <c r="C130" s="43"/>
      <c r="D130" s="173"/>
      <c r="E130" s="43"/>
      <c r="F130" s="176"/>
      <c r="G130" s="239">
        <f t="shared" si="4"/>
        <v>0</v>
      </c>
      <c r="H130" s="239"/>
      <c r="I130" s="21"/>
      <c r="J130" s="228" t="str">
        <f t="shared" si="5"/>
        <v/>
      </c>
      <c r="K130" s="228"/>
      <c r="L130" s="21"/>
      <c r="M130" s="228"/>
      <c r="N130" s="228"/>
      <c r="P130" t="str">
        <f t="shared" si="6"/>
        <v/>
      </c>
    </row>
    <row r="131" spans="2:16" x14ac:dyDescent="0.25">
      <c r="B131" s="177"/>
      <c r="C131" s="43"/>
      <c r="D131" s="173"/>
      <c r="E131" s="43"/>
      <c r="F131" s="176"/>
      <c r="G131" s="239">
        <f t="shared" si="4"/>
        <v>0</v>
      </c>
      <c r="H131" s="239"/>
      <c r="I131" s="21"/>
      <c r="J131" s="228" t="str">
        <f t="shared" si="5"/>
        <v/>
      </c>
      <c r="K131" s="228"/>
      <c r="L131" s="21"/>
      <c r="M131" s="228"/>
      <c r="N131" s="228"/>
      <c r="P131" t="str">
        <f t="shared" si="6"/>
        <v/>
      </c>
    </row>
    <row r="132" spans="2:16" x14ac:dyDescent="0.25">
      <c r="B132" s="177"/>
      <c r="C132" s="43"/>
      <c r="D132" s="173"/>
      <c r="E132" s="43"/>
      <c r="F132" s="176"/>
      <c r="G132" s="239">
        <f t="shared" si="4"/>
        <v>0</v>
      </c>
      <c r="H132" s="239"/>
      <c r="I132" s="20"/>
      <c r="J132" s="228" t="str">
        <f t="shared" si="5"/>
        <v/>
      </c>
      <c r="K132" s="228"/>
      <c r="L132" s="21"/>
      <c r="M132" s="228"/>
      <c r="N132" s="228"/>
      <c r="P132" t="str">
        <f t="shared" si="6"/>
        <v/>
      </c>
    </row>
    <row r="133" spans="2:16" x14ac:dyDescent="0.25">
      <c r="B133" s="177"/>
      <c r="C133" s="43"/>
      <c r="D133" s="173"/>
      <c r="E133" s="43"/>
      <c r="F133" s="176"/>
      <c r="G133" s="239">
        <f t="shared" si="4"/>
        <v>0</v>
      </c>
      <c r="H133" s="239"/>
      <c r="I133" s="20"/>
      <c r="J133" s="228" t="str">
        <f t="shared" si="5"/>
        <v/>
      </c>
      <c r="K133" s="228"/>
      <c r="L133" s="21"/>
      <c r="M133" s="228"/>
      <c r="N133" s="228"/>
      <c r="P133" t="str">
        <f t="shared" si="6"/>
        <v/>
      </c>
    </row>
    <row r="134" spans="2:16" x14ac:dyDescent="0.25">
      <c r="B134" s="177"/>
      <c r="C134" s="43"/>
      <c r="D134" s="173"/>
      <c r="E134" s="43"/>
      <c r="F134" s="176"/>
      <c r="G134" s="239">
        <f t="shared" si="4"/>
        <v>0</v>
      </c>
      <c r="H134" s="239"/>
      <c r="I134" s="20"/>
      <c r="J134" s="228" t="str">
        <f t="shared" si="5"/>
        <v/>
      </c>
      <c r="K134" s="228"/>
      <c r="L134" s="21"/>
      <c r="M134" s="228"/>
      <c r="N134" s="228"/>
      <c r="P134" t="str">
        <f t="shared" si="6"/>
        <v/>
      </c>
    </row>
    <row r="135" spans="2:16" x14ac:dyDescent="0.25">
      <c r="B135" s="177"/>
      <c r="C135" s="43"/>
      <c r="D135" s="173"/>
      <c r="E135" s="43"/>
      <c r="F135" s="176"/>
      <c r="G135" s="239">
        <f t="shared" si="4"/>
        <v>0</v>
      </c>
      <c r="H135" s="239"/>
      <c r="I135" s="21"/>
      <c r="J135" s="228" t="str">
        <f t="shared" si="5"/>
        <v/>
      </c>
      <c r="K135" s="228"/>
      <c r="L135" s="21"/>
      <c r="M135" s="228"/>
      <c r="N135" s="228"/>
      <c r="P135" t="str">
        <f t="shared" si="6"/>
        <v/>
      </c>
    </row>
    <row r="136" spans="2:16" x14ac:dyDescent="0.25">
      <c r="B136" s="177"/>
      <c r="C136" s="43"/>
      <c r="D136" s="173"/>
      <c r="E136" s="43"/>
      <c r="F136" s="176"/>
      <c r="G136" s="239">
        <f t="shared" si="4"/>
        <v>0</v>
      </c>
      <c r="H136" s="239"/>
      <c r="I136" s="21"/>
      <c r="J136" s="228" t="str">
        <f t="shared" si="5"/>
        <v/>
      </c>
      <c r="K136" s="228"/>
      <c r="L136" s="21"/>
      <c r="M136" s="228"/>
      <c r="N136" s="228"/>
      <c r="P136" t="str">
        <f t="shared" si="6"/>
        <v/>
      </c>
    </row>
    <row r="137" spans="2:16" x14ac:dyDescent="0.25">
      <c r="B137" s="177"/>
      <c r="C137" s="43"/>
      <c r="D137" s="173"/>
      <c r="E137" s="43"/>
      <c r="F137" s="176"/>
      <c r="G137" s="239">
        <f t="shared" si="4"/>
        <v>0</v>
      </c>
      <c r="H137" s="239"/>
      <c r="I137" s="21"/>
      <c r="J137" s="228" t="str">
        <f t="shared" si="5"/>
        <v/>
      </c>
      <c r="K137" s="228"/>
      <c r="L137" s="21"/>
      <c r="M137" s="228"/>
      <c r="N137" s="228"/>
      <c r="P137" t="str">
        <f t="shared" si="6"/>
        <v/>
      </c>
    </row>
    <row r="138" spans="2:16" x14ac:dyDescent="0.25">
      <c r="B138" s="177"/>
      <c r="C138" s="43"/>
      <c r="D138" s="173"/>
      <c r="E138" s="43"/>
      <c r="F138" s="176"/>
      <c r="G138" s="239">
        <f t="shared" si="4"/>
        <v>0</v>
      </c>
      <c r="H138" s="239"/>
      <c r="I138" s="21"/>
      <c r="J138" s="228" t="str">
        <f t="shared" si="5"/>
        <v/>
      </c>
      <c r="K138" s="228"/>
      <c r="L138" s="21"/>
      <c r="M138" s="228"/>
      <c r="N138" s="228"/>
      <c r="P138" t="str">
        <f t="shared" si="6"/>
        <v/>
      </c>
    </row>
    <row r="139" spans="2:16" x14ac:dyDescent="0.25">
      <c r="B139" s="177"/>
      <c r="C139" s="43"/>
      <c r="D139" s="173"/>
      <c r="E139" s="43"/>
      <c r="F139" s="176"/>
      <c r="G139" s="239">
        <f t="shared" si="4"/>
        <v>0</v>
      </c>
      <c r="H139" s="239"/>
      <c r="I139" s="21"/>
      <c r="J139" s="228" t="str">
        <f t="shared" si="5"/>
        <v/>
      </c>
      <c r="K139" s="228"/>
      <c r="L139" s="21"/>
      <c r="M139" s="228"/>
      <c r="N139" s="228"/>
      <c r="P139" t="str">
        <f t="shared" si="6"/>
        <v/>
      </c>
    </row>
    <row r="140" spans="2:16" x14ac:dyDescent="0.25">
      <c r="B140" s="177"/>
      <c r="C140" s="43"/>
      <c r="D140" s="173"/>
      <c r="E140" s="43"/>
      <c r="F140" s="176"/>
      <c r="G140" s="239">
        <f t="shared" si="4"/>
        <v>0</v>
      </c>
      <c r="H140" s="239"/>
      <c r="I140" s="21"/>
      <c r="J140" s="228" t="str">
        <f t="shared" si="5"/>
        <v/>
      </c>
      <c r="K140" s="228"/>
      <c r="L140" s="21"/>
      <c r="M140" s="228"/>
      <c r="N140" s="228"/>
      <c r="P140" t="str">
        <f t="shared" si="6"/>
        <v/>
      </c>
    </row>
    <row r="141" spans="2:16" x14ac:dyDescent="0.25">
      <c r="B141" s="177"/>
      <c r="C141" s="43"/>
      <c r="D141" s="173"/>
      <c r="E141" s="43"/>
      <c r="F141" s="176"/>
      <c r="G141" s="239">
        <f t="shared" si="4"/>
        <v>0</v>
      </c>
      <c r="H141" s="239"/>
      <c r="I141" s="21"/>
      <c r="J141" s="228" t="str">
        <f t="shared" si="5"/>
        <v/>
      </c>
      <c r="K141" s="228"/>
      <c r="L141" s="21"/>
      <c r="M141" s="228"/>
      <c r="N141" s="228"/>
      <c r="P141" t="str">
        <f t="shared" si="6"/>
        <v/>
      </c>
    </row>
    <row r="142" spans="2:16" x14ac:dyDescent="0.25">
      <c r="B142" s="177"/>
      <c r="C142" s="43"/>
      <c r="D142" s="173"/>
      <c r="E142" s="43"/>
      <c r="F142" s="176"/>
      <c r="G142" s="239">
        <f t="shared" si="4"/>
        <v>0</v>
      </c>
      <c r="H142" s="239"/>
      <c r="I142" s="20"/>
      <c r="J142" s="228" t="str">
        <f t="shared" si="5"/>
        <v/>
      </c>
      <c r="K142" s="228"/>
      <c r="L142" s="21"/>
      <c r="M142" s="228"/>
      <c r="N142" s="228"/>
      <c r="P142" t="str">
        <f t="shared" si="6"/>
        <v/>
      </c>
    </row>
    <row r="143" spans="2:16" x14ac:dyDescent="0.25">
      <c r="B143" s="177"/>
      <c r="C143" s="43"/>
      <c r="D143" s="173"/>
      <c r="E143" s="43"/>
      <c r="F143" s="176"/>
      <c r="G143" s="239">
        <f t="shared" si="4"/>
        <v>0</v>
      </c>
      <c r="H143" s="239"/>
      <c r="I143" s="20"/>
      <c r="J143" s="228" t="str">
        <f t="shared" si="5"/>
        <v/>
      </c>
      <c r="K143" s="228"/>
      <c r="L143" s="21"/>
      <c r="M143" s="228"/>
      <c r="N143" s="228"/>
      <c r="P143" t="str">
        <f t="shared" si="6"/>
        <v/>
      </c>
    </row>
    <row r="144" spans="2:16" x14ac:dyDescent="0.25">
      <c r="B144" s="177"/>
      <c r="C144" s="43"/>
      <c r="D144" s="173"/>
      <c r="E144" s="43"/>
      <c r="F144" s="176"/>
      <c r="G144" s="239">
        <f t="shared" si="4"/>
        <v>0</v>
      </c>
      <c r="H144" s="239"/>
      <c r="I144" s="20"/>
      <c r="J144" s="228" t="str">
        <f t="shared" si="5"/>
        <v/>
      </c>
      <c r="K144" s="228"/>
      <c r="L144" s="21"/>
      <c r="M144" s="228"/>
      <c r="N144" s="228"/>
      <c r="P144" t="str">
        <f t="shared" si="6"/>
        <v/>
      </c>
    </row>
    <row r="145" spans="2:16" x14ac:dyDescent="0.25">
      <c r="B145" s="177"/>
      <c r="C145" s="43"/>
      <c r="D145" s="173"/>
      <c r="E145" s="43"/>
      <c r="F145" s="176"/>
      <c r="G145" s="239">
        <f t="shared" si="4"/>
        <v>0</v>
      </c>
      <c r="H145" s="239"/>
      <c r="I145" s="21"/>
      <c r="J145" s="228" t="str">
        <f t="shared" si="5"/>
        <v/>
      </c>
      <c r="K145" s="228"/>
      <c r="L145" s="21"/>
      <c r="M145" s="228"/>
      <c r="N145" s="228"/>
      <c r="P145" t="str">
        <f t="shared" si="6"/>
        <v/>
      </c>
    </row>
    <row r="146" spans="2:16" x14ac:dyDescent="0.25">
      <c r="B146" s="177"/>
      <c r="C146" s="43"/>
      <c r="D146" s="173"/>
      <c r="E146" s="43"/>
      <c r="F146" s="176"/>
      <c r="G146" s="239">
        <f t="shared" si="4"/>
        <v>0</v>
      </c>
      <c r="H146" s="239"/>
      <c r="I146" s="21"/>
      <c r="J146" s="228" t="str">
        <f t="shared" si="5"/>
        <v/>
      </c>
      <c r="K146" s="228"/>
      <c r="L146" s="21"/>
      <c r="M146" s="228"/>
      <c r="N146" s="228"/>
      <c r="P146" t="str">
        <f t="shared" si="6"/>
        <v/>
      </c>
    </row>
    <row r="147" spans="2:16" x14ac:dyDescent="0.25">
      <c r="B147" s="177"/>
      <c r="C147" s="43"/>
      <c r="D147" s="173"/>
      <c r="E147" s="43"/>
      <c r="F147" s="176"/>
      <c r="G147" s="239">
        <f t="shared" si="4"/>
        <v>0</v>
      </c>
      <c r="H147" s="239"/>
      <c r="I147" s="21"/>
      <c r="J147" s="228" t="str">
        <f t="shared" si="5"/>
        <v/>
      </c>
      <c r="K147" s="228"/>
      <c r="L147" s="21"/>
      <c r="M147" s="228"/>
      <c r="N147" s="228"/>
      <c r="P147" t="str">
        <f t="shared" si="6"/>
        <v/>
      </c>
    </row>
    <row r="148" spans="2:16" x14ac:dyDescent="0.25">
      <c r="B148" s="177"/>
      <c r="C148" s="43"/>
      <c r="D148" s="173"/>
      <c r="E148" s="43"/>
      <c r="F148" s="176"/>
      <c r="G148" s="239">
        <f t="shared" si="4"/>
        <v>0</v>
      </c>
      <c r="H148" s="239"/>
      <c r="I148" s="21"/>
      <c r="J148" s="228" t="str">
        <f t="shared" si="5"/>
        <v/>
      </c>
      <c r="K148" s="228"/>
      <c r="L148" s="21"/>
      <c r="M148" s="228"/>
      <c r="N148" s="228"/>
      <c r="P148" t="str">
        <f t="shared" si="6"/>
        <v/>
      </c>
    </row>
    <row r="149" spans="2:16" x14ac:dyDescent="0.25">
      <c r="B149" s="177"/>
      <c r="C149" s="43"/>
      <c r="D149" s="173"/>
      <c r="E149" s="43"/>
      <c r="F149" s="176"/>
      <c r="G149" s="239">
        <f t="shared" si="4"/>
        <v>0</v>
      </c>
      <c r="H149" s="239"/>
      <c r="I149" s="21"/>
      <c r="J149" s="228" t="str">
        <f t="shared" si="5"/>
        <v/>
      </c>
      <c r="K149" s="228"/>
      <c r="L149" s="21"/>
      <c r="M149" s="228"/>
      <c r="N149" s="228"/>
      <c r="P149" t="str">
        <f t="shared" si="6"/>
        <v/>
      </c>
    </row>
    <row r="150" spans="2:16" x14ac:dyDescent="0.25">
      <c r="B150" s="177"/>
      <c r="C150" s="43"/>
      <c r="D150" s="173"/>
      <c r="E150" s="43"/>
      <c r="F150" s="176"/>
      <c r="G150" s="239">
        <f t="shared" si="4"/>
        <v>0</v>
      </c>
      <c r="H150" s="239"/>
      <c r="I150" s="21"/>
      <c r="J150" s="228" t="str">
        <f t="shared" si="5"/>
        <v/>
      </c>
      <c r="K150" s="228"/>
      <c r="L150" s="21"/>
      <c r="M150" s="228"/>
      <c r="N150" s="228"/>
      <c r="P150" t="str">
        <f t="shared" si="6"/>
        <v/>
      </c>
    </row>
    <row r="151" spans="2:16" x14ac:dyDescent="0.25">
      <c r="B151" s="177"/>
      <c r="C151" s="43"/>
      <c r="D151" s="173"/>
      <c r="E151" s="43"/>
      <c r="F151" s="176"/>
      <c r="G151" s="239">
        <f t="shared" si="4"/>
        <v>0</v>
      </c>
      <c r="H151" s="239"/>
      <c r="I151" s="21"/>
      <c r="J151" s="228" t="str">
        <f t="shared" si="5"/>
        <v/>
      </c>
      <c r="K151" s="228"/>
      <c r="L151" s="21"/>
      <c r="M151" s="228"/>
      <c r="N151" s="228"/>
      <c r="P151" t="str">
        <f t="shared" si="6"/>
        <v/>
      </c>
    </row>
    <row r="152" spans="2:16" x14ac:dyDescent="0.25">
      <c r="B152" s="177"/>
      <c r="C152" s="43"/>
      <c r="D152" s="173"/>
      <c r="E152" s="43"/>
      <c r="F152" s="176"/>
      <c r="G152" s="239">
        <f t="shared" si="4"/>
        <v>0</v>
      </c>
      <c r="H152" s="239"/>
      <c r="I152" s="20"/>
      <c r="J152" s="228" t="str">
        <f t="shared" si="5"/>
        <v/>
      </c>
      <c r="K152" s="228"/>
      <c r="L152" s="21"/>
      <c r="M152" s="228"/>
      <c r="N152" s="228"/>
      <c r="P152" t="str">
        <f t="shared" si="6"/>
        <v/>
      </c>
    </row>
    <row r="153" spans="2:16" x14ac:dyDescent="0.25">
      <c r="B153" s="177"/>
      <c r="C153" s="43"/>
      <c r="D153" s="173"/>
      <c r="E153" s="43"/>
      <c r="F153" s="176"/>
      <c r="G153" s="239">
        <f t="shared" si="4"/>
        <v>0</v>
      </c>
      <c r="H153" s="239"/>
      <c r="I153" s="20"/>
      <c r="J153" s="228" t="str">
        <f t="shared" si="5"/>
        <v/>
      </c>
      <c r="K153" s="228"/>
      <c r="L153" s="21"/>
      <c r="M153" s="228"/>
      <c r="N153" s="228"/>
      <c r="P153" t="str">
        <f t="shared" si="6"/>
        <v/>
      </c>
    </row>
    <row r="154" spans="2:16" x14ac:dyDescent="0.25">
      <c r="B154" s="177"/>
      <c r="C154" s="43"/>
      <c r="D154" s="173"/>
      <c r="E154" s="43"/>
      <c r="F154" s="176"/>
      <c r="G154" s="239">
        <f t="shared" si="4"/>
        <v>0</v>
      </c>
      <c r="H154" s="239"/>
      <c r="I154" s="20"/>
      <c r="J154" s="228" t="str">
        <f t="shared" si="5"/>
        <v/>
      </c>
      <c r="K154" s="228"/>
      <c r="L154" s="21"/>
      <c r="M154" s="228"/>
      <c r="N154" s="228"/>
      <c r="P154" t="str">
        <f t="shared" si="6"/>
        <v/>
      </c>
    </row>
    <row r="155" spans="2:16" x14ac:dyDescent="0.25">
      <c r="B155" s="177"/>
      <c r="C155" s="43"/>
      <c r="D155" s="173"/>
      <c r="E155" s="43"/>
      <c r="F155" s="176"/>
      <c r="G155" s="239">
        <f t="shared" si="4"/>
        <v>0</v>
      </c>
      <c r="H155" s="239"/>
      <c r="I155" s="21"/>
      <c r="J155" s="228" t="str">
        <f t="shared" si="5"/>
        <v/>
      </c>
      <c r="K155" s="228"/>
      <c r="L155" s="21"/>
      <c r="M155" s="228"/>
      <c r="N155" s="228"/>
      <c r="P155" t="str">
        <f t="shared" si="6"/>
        <v/>
      </c>
    </row>
    <row r="156" spans="2:16" x14ac:dyDescent="0.25">
      <c r="B156" s="177"/>
      <c r="C156" s="43"/>
      <c r="D156" s="173"/>
      <c r="E156" s="43"/>
      <c r="F156" s="176"/>
      <c r="G156" s="239">
        <f t="shared" si="4"/>
        <v>0</v>
      </c>
      <c r="H156" s="239"/>
      <c r="I156" s="21"/>
      <c r="J156" s="228" t="str">
        <f t="shared" si="5"/>
        <v/>
      </c>
      <c r="K156" s="228"/>
      <c r="L156" s="21"/>
      <c r="M156" s="228"/>
      <c r="N156" s="228"/>
      <c r="P156" t="str">
        <f t="shared" si="6"/>
        <v/>
      </c>
    </row>
    <row r="157" spans="2:16" x14ac:dyDescent="0.25">
      <c r="B157" s="177"/>
      <c r="C157" s="43"/>
      <c r="D157" s="173"/>
      <c r="E157" s="43"/>
      <c r="F157" s="176"/>
      <c r="G157" s="239">
        <f t="shared" si="4"/>
        <v>0</v>
      </c>
      <c r="H157" s="239"/>
      <c r="I157" s="21"/>
      <c r="J157" s="228" t="str">
        <f t="shared" si="5"/>
        <v/>
      </c>
      <c r="K157" s="228"/>
      <c r="L157" s="21"/>
      <c r="M157" s="228"/>
      <c r="N157" s="228"/>
      <c r="P157" t="str">
        <f t="shared" si="6"/>
        <v/>
      </c>
    </row>
    <row r="158" spans="2:16" x14ac:dyDescent="0.25">
      <c r="B158" s="177"/>
      <c r="C158" s="43"/>
      <c r="D158" s="173"/>
      <c r="E158" s="43"/>
      <c r="F158" s="176"/>
      <c r="G158" s="239">
        <f t="shared" si="4"/>
        <v>0</v>
      </c>
      <c r="H158" s="239"/>
      <c r="I158" s="21"/>
      <c r="J158" s="228" t="str">
        <f t="shared" si="5"/>
        <v/>
      </c>
      <c r="K158" s="228"/>
      <c r="L158" s="21"/>
      <c r="M158" s="228"/>
      <c r="N158" s="228"/>
      <c r="P158" t="str">
        <f t="shared" si="6"/>
        <v/>
      </c>
    </row>
    <row r="159" spans="2:16" x14ac:dyDescent="0.25">
      <c r="B159" s="177"/>
      <c r="C159" s="43"/>
      <c r="D159" s="173"/>
      <c r="E159" s="43"/>
      <c r="F159" s="176"/>
      <c r="G159" s="239">
        <f t="shared" si="4"/>
        <v>0</v>
      </c>
      <c r="H159" s="239"/>
      <c r="I159" s="21"/>
      <c r="J159" s="228" t="str">
        <f t="shared" si="5"/>
        <v/>
      </c>
      <c r="K159" s="228"/>
      <c r="L159" s="21"/>
      <c r="M159" s="228"/>
      <c r="N159" s="228"/>
      <c r="P159" t="str">
        <f t="shared" si="6"/>
        <v/>
      </c>
    </row>
    <row r="160" spans="2:16" x14ac:dyDescent="0.25">
      <c r="B160" s="177"/>
      <c r="C160" s="43"/>
      <c r="D160" s="173"/>
      <c r="E160" s="43"/>
      <c r="F160" s="176"/>
      <c r="G160" s="239">
        <f t="shared" si="4"/>
        <v>0</v>
      </c>
      <c r="H160" s="239"/>
      <c r="I160" s="21"/>
      <c r="J160" s="228" t="str">
        <f t="shared" si="5"/>
        <v/>
      </c>
      <c r="K160" s="228"/>
      <c r="L160" s="21"/>
      <c r="M160" s="228"/>
      <c r="N160" s="228"/>
      <c r="P160" t="str">
        <f t="shared" si="6"/>
        <v/>
      </c>
    </row>
    <row r="161" spans="2:16" x14ac:dyDescent="0.25">
      <c r="B161" s="177"/>
      <c r="C161" s="43"/>
      <c r="D161" s="173"/>
      <c r="E161" s="43"/>
      <c r="F161" s="176"/>
      <c r="G161" s="239">
        <f t="shared" si="4"/>
        <v>0</v>
      </c>
      <c r="H161" s="239"/>
      <c r="I161" s="21"/>
      <c r="J161" s="228" t="str">
        <f t="shared" si="5"/>
        <v/>
      </c>
      <c r="K161" s="228"/>
      <c r="L161" s="21"/>
      <c r="M161" s="228"/>
      <c r="N161" s="228"/>
      <c r="P161" t="str">
        <f t="shared" si="6"/>
        <v/>
      </c>
    </row>
    <row r="162" spans="2:16" x14ac:dyDescent="0.25">
      <c r="B162" s="177"/>
      <c r="C162" s="43"/>
      <c r="D162" s="173"/>
      <c r="E162" s="43"/>
      <c r="F162" s="176"/>
      <c r="G162" s="239">
        <f t="shared" si="4"/>
        <v>0</v>
      </c>
      <c r="H162" s="239"/>
      <c r="I162" s="20"/>
      <c r="J162" s="228" t="str">
        <f t="shared" si="5"/>
        <v/>
      </c>
      <c r="K162" s="228"/>
      <c r="L162" s="21"/>
      <c r="M162" s="228"/>
      <c r="N162" s="228"/>
      <c r="P162" t="str">
        <f t="shared" si="6"/>
        <v/>
      </c>
    </row>
    <row r="163" spans="2:16" x14ac:dyDescent="0.25">
      <c r="B163" s="177"/>
      <c r="C163" s="43"/>
      <c r="D163" s="173"/>
      <c r="E163" s="43"/>
      <c r="F163" s="176"/>
      <c r="G163" s="239">
        <f t="shared" si="4"/>
        <v>0</v>
      </c>
      <c r="H163" s="239"/>
      <c r="I163" s="20"/>
      <c r="J163" s="228" t="str">
        <f t="shared" si="5"/>
        <v/>
      </c>
      <c r="K163" s="228"/>
      <c r="L163" s="21"/>
      <c r="M163" s="228"/>
      <c r="N163" s="228"/>
      <c r="P163" t="str">
        <f t="shared" si="6"/>
        <v/>
      </c>
    </row>
    <row r="164" spans="2:16" x14ac:dyDescent="0.25">
      <c r="B164" s="177"/>
      <c r="C164" s="43"/>
      <c r="D164" s="173"/>
      <c r="E164" s="43"/>
      <c r="F164" s="176"/>
      <c r="G164" s="239">
        <f t="shared" si="4"/>
        <v>0</v>
      </c>
      <c r="H164" s="239"/>
      <c r="I164" s="20"/>
      <c r="J164" s="228" t="str">
        <f t="shared" si="5"/>
        <v/>
      </c>
      <c r="K164" s="228"/>
      <c r="L164" s="21"/>
      <c r="M164" s="228"/>
      <c r="N164" s="228"/>
      <c r="P164" t="str">
        <f t="shared" si="6"/>
        <v/>
      </c>
    </row>
    <row r="165" spans="2:16" x14ac:dyDescent="0.25">
      <c r="B165" s="177"/>
      <c r="C165" s="43"/>
      <c r="D165" s="173"/>
      <c r="E165" s="43"/>
      <c r="F165" s="176"/>
      <c r="G165" s="239">
        <f t="shared" si="4"/>
        <v>0</v>
      </c>
      <c r="H165" s="239"/>
      <c r="I165" s="21"/>
      <c r="J165" s="228" t="str">
        <f t="shared" si="5"/>
        <v/>
      </c>
      <c r="K165" s="228"/>
      <c r="L165" s="21"/>
      <c r="M165" s="228"/>
      <c r="N165" s="228"/>
      <c r="P165" t="str">
        <f t="shared" si="6"/>
        <v/>
      </c>
    </row>
    <row r="166" spans="2:16" x14ac:dyDescent="0.25">
      <c r="B166" s="177"/>
      <c r="C166" s="43"/>
      <c r="D166" s="173"/>
      <c r="E166" s="43"/>
      <c r="F166" s="176"/>
      <c r="G166" s="239">
        <f t="shared" si="4"/>
        <v>0</v>
      </c>
      <c r="H166" s="239"/>
      <c r="I166" s="21"/>
      <c r="J166" s="228" t="str">
        <f t="shared" si="5"/>
        <v/>
      </c>
      <c r="K166" s="228"/>
      <c r="L166" s="21"/>
      <c r="M166" s="228"/>
      <c r="N166" s="228"/>
      <c r="P166" t="str">
        <f t="shared" si="6"/>
        <v/>
      </c>
    </row>
    <row r="167" spans="2:16" x14ac:dyDescent="0.25">
      <c r="B167" s="177"/>
      <c r="C167" s="43"/>
      <c r="D167" s="173"/>
      <c r="E167" s="43"/>
      <c r="F167" s="176"/>
      <c r="G167" s="239">
        <f t="shared" si="4"/>
        <v>0</v>
      </c>
      <c r="H167" s="239"/>
      <c r="I167" s="21"/>
      <c r="J167" s="228" t="str">
        <f t="shared" si="5"/>
        <v/>
      </c>
      <c r="K167" s="228"/>
      <c r="L167" s="21"/>
      <c r="M167" s="228"/>
      <c r="N167" s="228"/>
      <c r="P167" t="str">
        <f t="shared" si="6"/>
        <v/>
      </c>
    </row>
    <row r="168" spans="2:16" x14ac:dyDescent="0.25">
      <c r="B168" s="177"/>
      <c r="C168" s="43"/>
      <c r="D168" s="173"/>
      <c r="E168" s="43"/>
      <c r="F168" s="176"/>
      <c r="G168" s="239">
        <f t="shared" si="4"/>
        <v>0</v>
      </c>
      <c r="H168" s="239"/>
      <c r="I168" s="21"/>
      <c r="J168" s="228" t="str">
        <f t="shared" si="5"/>
        <v/>
      </c>
      <c r="K168" s="228"/>
      <c r="L168" s="21"/>
      <c r="M168" s="228"/>
      <c r="N168" s="228"/>
      <c r="P168" t="str">
        <f t="shared" si="6"/>
        <v/>
      </c>
    </row>
    <row r="169" spans="2:16" x14ac:dyDescent="0.25">
      <c r="B169" s="177"/>
      <c r="C169" s="43"/>
      <c r="D169" s="173"/>
      <c r="E169" s="43"/>
      <c r="F169" s="176"/>
      <c r="G169" s="239">
        <f t="shared" si="4"/>
        <v>0</v>
      </c>
      <c r="H169" s="239"/>
      <c r="I169" s="21"/>
      <c r="J169" s="228" t="str">
        <f t="shared" si="5"/>
        <v/>
      </c>
      <c r="K169" s="228"/>
      <c r="L169" s="21"/>
      <c r="M169" s="228"/>
      <c r="N169" s="228"/>
      <c r="P169" t="str">
        <f t="shared" si="6"/>
        <v/>
      </c>
    </row>
    <row r="170" spans="2:16" x14ac:dyDescent="0.25">
      <c r="B170" s="177"/>
      <c r="C170" s="43"/>
      <c r="D170" s="173"/>
      <c r="E170" s="43"/>
      <c r="F170" s="176"/>
      <c r="G170" s="239">
        <f t="shared" si="4"/>
        <v>0</v>
      </c>
      <c r="H170" s="239"/>
      <c r="I170" s="21"/>
      <c r="J170" s="228" t="str">
        <f t="shared" si="5"/>
        <v/>
      </c>
      <c r="K170" s="228"/>
      <c r="L170" s="21"/>
      <c r="M170" s="228"/>
      <c r="N170" s="228"/>
      <c r="P170" t="str">
        <f t="shared" si="6"/>
        <v/>
      </c>
    </row>
    <row r="171" spans="2:16" x14ac:dyDescent="0.25">
      <c r="B171" s="177"/>
      <c r="C171" s="43"/>
      <c r="D171" s="173"/>
      <c r="E171" s="43"/>
      <c r="F171" s="176"/>
      <c r="G171" s="239">
        <f t="shared" si="4"/>
        <v>0</v>
      </c>
      <c r="H171" s="239"/>
      <c r="I171" s="21"/>
      <c r="J171" s="228" t="str">
        <f t="shared" si="5"/>
        <v/>
      </c>
      <c r="K171" s="228"/>
      <c r="L171" s="21"/>
      <c r="M171" s="228"/>
      <c r="N171" s="228"/>
      <c r="P171" t="str">
        <f t="shared" si="6"/>
        <v/>
      </c>
    </row>
    <row r="172" spans="2:16" x14ac:dyDescent="0.25">
      <c r="B172" s="177"/>
      <c r="C172" s="43"/>
      <c r="D172" s="173"/>
      <c r="E172" s="43"/>
      <c r="F172" s="176"/>
      <c r="G172" s="239">
        <f t="shared" si="4"/>
        <v>0</v>
      </c>
      <c r="H172" s="239"/>
      <c r="I172" s="20"/>
      <c r="J172" s="228" t="str">
        <f t="shared" si="5"/>
        <v/>
      </c>
      <c r="K172" s="228"/>
      <c r="L172" s="21"/>
      <c r="M172" s="228"/>
      <c r="N172" s="228"/>
      <c r="P172" t="str">
        <f t="shared" si="6"/>
        <v/>
      </c>
    </row>
    <row r="173" spans="2:16" x14ac:dyDescent="0.25">
      <c r="B173" s="177"/>
      <c r="C173" s="43"/>
      <c r="D173" s="173"/>
      <c r="E173" s="43"/>
      <c r="F173" s="176"/>
      <c r="G173" s="239">
        <f t="shared" si="4"/>
        <v>0</v>
      </c>
      <c r="H173" s="239"/>
      <c r="I173" s="20"/>
      <c r="J173" s="228" t="str">
        <f t="shared" si="5"/>
        <v/>
      </c>
      <c r="K173" s="228"/>
      <c r="L173" s="21"/>
      <c r="M173" s="228"/>
      <c r="N173" s="228"/>
      <c r="P173" t="str">
        <f t="shared" si="6"/>
        <v/>
      </c>
    </row>
    <row r="174" spans="2:16" x14ac:dyDescent="0.25">
      <c r="B174" s="177"/>
      <c r="C174" s="43"/>
      <c r="D174" s="173"/>
      <c r="E174" s="43"/>
      <c r="F174" s="176"/>
      <c r="G174" s="239">
        <f t="shared" si="4"/>
        <v>0</v>
      </c>
      <c r="H174" s="239"/>
      <c r="I174" s="20"/>
      <c r="J174" s="228" t="str">
        <f t="shared" si="5"/>
        <v/>
      </c>
      <c r="K174" s="228"/>
      <c r="L174" s="21"/>
      <c r="M174" s="228"/>
      <c r="N174" s="228"/>
      <c r="P174" t="str">
        <f t="shared" si="6"/>
        <v/>
      </c>
    </row>
    <row r="175" spans="2:16" x14ac:dyDescent="0.25">
      <c r="B175" s="177"/>
      <c r="C175" s="43"/>
      <c r="D175" s="173"/>
      <c r="E175" s="43"/>
      <c r="F175" s="176"/>
      <c r="G175" s="239">
        <f t="shared" si="4"/>
        <v>0</v>
      </c>
      <c r="H175" s="239"/>
      <c r="I175" s="21"/>
      <c r="J175" s="228" t="str">
        <f t="shared" si="5"/>
        <v/>
      </c>
      <c r="K175" s="228"/>
      <c r="L175" s="21"/>
      <c r="M175" s="228"/>
      <c r="N175" s="228"/>
      <c r="P175" t="str">
        <f t="shared" si="6"/>
        <v/>
      </c>
    </row>
    <row r="176" spans="2:16" x14ac:dyDescent="0.25">
      <c r="B176" s="177"/>
      <c r="C176" s="43"/>
      <c r="D176" s="173"/>
      <c r="E176" s="43"/>
      <c r="F176" s="176"/>
      <c r="G176" s="239">
        <f t="shared" si="4"/>
        <v>0</v>
      </c>
      <c r="H176" s="239"/>
      <c r="I176" s="21"/>
      <c r="J176" s="228" t="str">
        <f t="shared" si="5"/>
        <v/>
      </c>
      <c r="K176" s="228"/>
      <c r="L176" s="21"/>
      <c r="M176" s="228"/>
      <c r="N176" s="228"/>
      <c r="P176" t="str">
        <f t="shared" si="6"/>
        <v/>
      </c>
    </row>
    <row r="177" spans="2:16" x14ac:dyDescent="0.25">
      <c r="B177" s="177"/>
      <c r="C177" s="43"/>
      <c r="D177" s="173"/>
      <c r="E177" s="43"/>
      <c r="F177" s="176"/>
      <c r="G177" s="239">
        <f t="shared" si="4"/>
        <v>0</v>
      </c>
      <c r="H177" s="239"/>
      <c r="I177" s="21"/>
      <c r="J177" s="228" t="str">
        <f t="shared" si="5"/>
        <v/>
      </c>
      <c r="K177" s="228"/>
      <c r="L177" s="21"/>
      <c r="M177" s="228"/>
      <c r="N177" s="228"/>
      <c r="P177" t="str">
        <f t="shared" si="6"/>
        <v/>
      </c>
    </row>
    <row r="178" spans="2:16" x14ac:dyDescent="0.25">
      <c r="B178" s="177"/>
      <c r="C178" s="43"/>
      <c r="D178" s="173"/>
      <c r="E178" s="43"/>
      <c r="F178" s="176"/>
      <c r="G178" s="239">
        <f t="shared" si="4"/>
        <v>0</v>
      </c>
      <c r="H178" s="239"/>
      <c r="I178" s="21"/>
      <c r="J178" s="228" t="str">
        <f t="shared" si="5"/>
        <v/>
      </c>
      <c r="K178" s="228"/>
      <c r="L178" s="21"/>
      <c r="M178" s="228"/>
      <c r="N178" s="228"/>
      <c r="P178" t="str">
        <f t="shared" si="6"/>
        <v/>
      </c>
    </row>
    <row r="179" spans="2:16" x14ac:dyDescent="0.25">
      <c r="B179" s="177"/>
      <c r="C179" s="43"/>
      <c r="D179" s="173"/>
      <c r="E179" s="43"/>
      <c r="F179" s="176"/>
      <c r="G179" s="239">
        <f t="shared" si="4"/>
        <v>0</v>
      </c>
      <c r="H179" s="239"/>
      <c r="I179" s="21"/>
      <c r="J179" s="228" t="str">
        <f t="shared" si="5"/>
        <v/>
      </c>
      <c r="K179" s="228"/>
      <c r="L179" s="21"/>
      <c r="M179" s="228"/>
      <c r="N179" s="228"/>
      <c r="P179" t="str">
        <f t="shared" si="6"/>
        <v/>
      </c>
    </row>
    <row r="180" spans="2:16" x14ac:dyDescent="0.25">
      <c r="B180" s="177"/>
      <c r="C180" s="43"/>
      <c r="D180" s="173"/>
      <c r="E180" s="43"/>
      <c r="F180" s="176"/>
      <c r="G180" s="239">
        <f t="shared" si="4"/>
        <v>0</v>
      </c>
      <c r="H180" s="239"/>
      <c r="I180" s="21"/>
      <c r="J180" s="228" t="str">
        <f t="shared" si="5"/>
        <v/>
      </c>
      <c r="K180" s="228"/>
      <c r="L180" s="21"/>
      <c r="M180" s="228"/>
      <c r="N180" s="228"/>
      <c r="P180" t="str">
        <f t="shared" si="6"/>
        <v/>
      </c>
    </row>
    <row r="181" spans="2:16" x14ac:dyDescent="0.25">
      <c r="B181" s="177"/>
      <c r="C181" s="43"/>
      <c r="D181" s="173"/>
      <c r="E181" s="43"/>
      <c r="F181" s="176"/>
      <c r="G181" s="239">
        <f t="shared" si="4"/>
        <v>0</v>
      </c>
      <c r="H181" s="239"/>
      <c r="I181" s="21"/>
      <c r="J181" s="228" t="str">
        <f t="shared" si="5"/>
        <v/>
      </c>
      <c r="K181" s="228"/>
      <c r="L181" s="21"/>
      <c r="M181" s="228"/>
      <c r="N181" s="228"/>
      <c r="P181" t="str">
        <f t="shared" si="6"/>
        <v/>
      </c>
    </row>
    <row r="182" spans="2:16" x14ac:dyDescent="0.25">
      <c r="B182" s="177"/>
      <c r="C182" s="43"/>
      <c r="D182" s="173"/>
      <c r="E182" s="43"/>
      <c r="F182" s="176"/>
      <c r="G182" s="239">
        <f t="shared" si="4"/>
        <v>0</v>
      </c>
      <c r="H182" s="239"/>
      <c r="I182" s="20"/>
      <c r="J182" s="228" t="str">
        <f t="shared" si="5"/>
        <v/>
      </c>
      <c r="K182" s="228"/>
      <c r="L182" s="21"/>
      <c r="M182" s="228"/>
      <c r="N182" s="228"/>
      <c r="P182" t="str">
        <f t="shared" si="6"/>
        <v/>
      </c>
    </row>
    <row r="183" spans="2:16" x14ac:dyDescent="0.25">
      <c r="B183" s="177"/>
      <c r="C183" s="43"/>
      <c r="D183" s="173"/>
      <c r="E183" s="43"/>
      <c r="F183" s="176"/>
      <c r="G183" s="239">
        <f t="shared" si="4"/>
        <v>0</v>
      </c>
      <c r="H183" s="239"/>
      <c r="I183" s="20"/>
      <c r="J183" s="228" t="str">
        <f t="shared" si="5"/>
        <v/>
      </c>
      <c r="K183" s="228"/>
      <c r="L183" s="21"/>
      <c r="M183" s="228"/>
      <c r="N183" s="228"/>
      <c r="P183" t="str">
        <f t="shared" si="6"/>
        <v/>
      </c>
    </row>
    <row r="184" spans="2:16" x14ac:dyDescent="0.25">
      <c r="B184" s="177"/>
      <c r="C184" s="43"/>
      <c r="D184" s="173"/>
      <c r="E184" s="43"/>
      <c r="F184" s="176"/>
      <c r="G184" s="239">
        <f t="shared" si="4"/>
        <v>0</v>
      </c>
      <c r="H184" s="239"/>
      <c r="I184" s="20"/>
      <c r="J184" s="228" t="str">
        <f t="shared" si="5"/>
        <v/>
      </c>
      <c r="K184" s="228"/>
      <c r="L184" s="21"/>
      <c r="M184" s="228"/>
      <c r="N184" s="228"/>
      <c r="P184" t="str">
        <f t="shared" si="6"/>
        <v/>
      </c>
    </row>
    <row r="185" spans="2:16" x14ac:dyDescent="0.25">
      <c r="B185" s="177"/>
      <c r="C185" s="43"/>
      <c r="D185" s="173"/>
      <c r="E185" s="43"/>
      <c r="F185" s="176"/>
      <c r="G185" s="239">
        <f t="shared" si="4"/>
        <v>0</v>
      </c>
      <c r="H185" s="239"/>
      <c r="I185" s="21"/>
      <c r="J185" s="228" t="str">
        <f t="shared" si="5"/>
        <v/>
      </c>
      <c r="K185" s="228"/>
      <c r="L185" s="21"/>
      <c r="M185" s="228"/>
      <c r="N185" s="228"/>
      <c r="P185" t="str">
        <f t="shared" si="6"/>
        <v/>
      </c>
    </row>
    <row r="186" spans="2:16" x14ac:dyDescent="0.25">
      <c r="B186" s="177"/>
      <c r="C186" s="43"/>
      <c r="D186" s="173"/>
      <c r="E186" s="43"/>
      <c r="F186" s="176"/>
      <c r="G186" s="239">
        <f t="shared" si="4"/>
        <v>0</v>
      </c>
      <c r="H186" s="239"/>
      <c r="I186" s="21"/>
      <c r="J186" s="228" t="str">
        <f t="shared" si="5"/>
        <v/>
      </c>
      <c r="K186" s="228"/>
      <c r="L186" s="21"/>
      <c r="M186" s="228"/>
      <c r="N186" s="228"/>
      <c r="P186" t="str">
        <f t="shared" si="6"/>
        <v/>
      </c>
    </row>
    <row r="187" spans="2:16" x14ac:dyDescent="0.25">
      <c r="B187" s="177"/>
      <c r="C187" s="43"/>
      <c r="D187" s="173"/>
      <c r="E187" s="43"/>
      <c r="F187" s="176"/>
      <c r="G187" s="239">
        <f t="shared" si="4"/>
        <v>0</v>
      </c>
      <c r="H187" s="239"/>
      <c r="I187" s="21"/>
      <c r="J187" s="228" t="str">
        <f t="shared" si="5"/>
        <v/>
      </c>
      <c r="K187" s="228"/>
      <c r="L187" s="21"/>
      <c r="M187" s="228"/>
      <c r="N187" s="228"/>
      <c r="P187" t="str">
        <f t="shared" si="6"/>
        <v/>
      </c>
    </row>
    <row r="188" spans="2:16" x14ac:dyDescent="0.25">
      <c r="B188" s="177"/>
      <c r="C188" s="43"/>
      <c r="D188" s="173"/>
      <c r="E188" s="43"/>
      <c r="F188" s="176"/>
      <c r="G188" s="239">
        <f t="shared" si="4"/>
        <v>0</v>
      </c>
      <c r="H188" s="239"/>
      <c r="I188" s="21"/>
      <c r="J188" s="228" t="str">
        <f t="shared" si="5"/>
        <v/>
      </c>
      <c r="K188" s="228"/>
      <c r="L188" s="21"/>
      <c r="M188" s="228"/>
      <c r="N188" s="228"/>
      <c r="P188" t="str">
        <f t="shared" si="6"/>
        <v/>
      </c>
    </row>
    <row r="189" spans="2:16" x14ac:dyDescent="0.25">
      <c r="B189" s="177"/>
      <c r="C189" s="43"/>
      <c r="D189" s="173"/>
      <c r="E189" s="43"/>
      <c r="F189" s="176"/>
      <c r="G189" s="239">
        <f t="shared" si="4"/>
        <v>0</v>
      </c>
      <c r="H189" s="239"/>
      <c r="I189" s="21"/>
      <c r="J189" s="228" t="str">
        <f t="shared" si="5"/>
        <v/>
      </c>
      <c r="K189" s="228"/>
      <c r="L189" s="21"/>
      <c r="M189" s="228"/>
      <c r="N189" s="228"/>
      <c r="P189" t="str">
        <f t="shared" si="6"/>
        <v/>
      </c>
    </row>
    <row r="190" spans="2:16" x14ac:dyDescent="0.25">
      <c r="B190" s="177"/>
      <c r="C190" s="43"/>
      <c r="D190" s="173"/>
      <c r="E190" s="43"/>
      <c r="F190" s="176"/>
      <c r="G190" s="239">
        <f t="shared" si="4"/>
        <v>0</v>
      </c>
      <c r="H190" s="239"/>
      <c r="I190" s="21"/>
      <c r="J190" s="228" t="str">
        <f t="shared" si="5"/>
        <v/>
      </c>
      <c r="K190" s="228"/>
      <c r="L190" s="21"/>
      <c r="M190" s="228"/>
      <c r="N190" s="228"/>
      <c r="P190" t="str">
        <f t="shared" si="6"/>
        <v/>
      </c>
    </row>
    <row r="191" spans="2:16" x14ac:dyDescent="0.25">
      <c r="B191" s="177"/>
      <c r="C191" s="43"/>
      <c r="D191" s="173"/>
      <c r="E191" s="43"/>
      <c r="F191" s="176"/>
      <c r="G191" s="239">
        <f t="shared" ref="G191:G254" si="7">IF(F191="VACANT","",(F191/12*30%))</f>
        <v>0</v>
      </c>
      <c r="H191" s="239"/>
      <c r="I191" s="21"/>
      <c r="J191" s="228" t="str">
        <f t="shared" ref="J191:J254" si="8">IF(OR(ISERROR(F191/$S$8), ISBLANK(G191)), "",SUM(F191/$S$8))</f>
        <v/>
      </c>
      <c r="K191" s="228"/>
      <c r="L191" s="21"/>
      <c r="M191" s="228"/>
      <c r="N191" s="228"/>
      <c r="P191" t="str">
        <f t="shared" ref="P191:P254" si="9">IF(F191="","",VLOOKUP(F191,$AO$13:$AP$17,2,TRUE))</f>
        <v/>
      </c>
    </row>
    <row r="192" spans="2:16" x14ac:dyDescent="0.25">
      <c r="B192" s="177"/>
      <c r="C192" s="43"/>
      <c r="D192" s="173"/>
      <c r="E192" s="43"/>
      <c r="F192" s="176"/>
      <c r="G192" s="239">
        <f t="shared" si="7"/>
        <v>0</v>
      </c>
      <c r="H192" s="239"/>
      <c r="I192" s="20"/>
      <c r="J192" s="228" t="str">
        <f t="shared" si="8"/>
        <v/>
      </c>
      <c r="K192" s="228"/>
      <c r="L192" s="21"/>
      <c r="M192" s="228"/>
      <c r="N192" s="228"/>
      <c r="P192" t="str">
        <f t="shared" si="9"/>
        <v/>
      </c>
    </row>
    <row r="193" spans="2:16" x14ac:dyDescent="0.25">
      <c r="B193" s="177"/>
      <c r="C193" s="43"/>
      <c r="D193" s="173"/>
      <c r="E193" s="43"/>
      <c r="F193" s="176"/>
      <c r="G193" s="239">
        <f t="shared" si="7"/>
        <v>0</v>
      </c>
      <c r="H193" s="239"/>
      <c r="I193" s="20"/>
      <c r="J193" s="228" t="str">
        <f t="shared" si="8"/>
        <v/>
      </c>
      <c r="K193" s="228"/>
      <c r="L193" s="21"/>
      <c r="M193" s="228"/>
      <c r="N193" s="228"/>
      <c r="P193" t="str">
        <f t="shared" si="9"/>
        <v/>
      </c>
    </row>
    <row r="194" spans="2:16" x14ac:dyDescent="0.25">
      <c r="B194" s="177"/>
      <c r="C194" s="43"/>
      <c r="D194" s="173"/>
      <c r="E194" s="43"/>
      <c r="F194" s="176"/>
      <c r="G194" s="239">
        <f t="shared" si="7"/>
        <v>0</v>
      </c>
      <c r="H194" s="239"/>
      <c r="I194" s="20"/>
      <c r="J194" s="228" t="str">
        <f t="shared" si="8"/>
        <v/>
      </c>
      <c r="K194" s="228"/>
      <c r="L194" s="21"/>
      <c r="M194" s="228"/>
      <c r="N194" s="228"/>
      <c r="P194" t="str">
        <f t="shared" si="9"/>
        <v/>
      </c>
    </row>
    <row r="195" spans="2:16" x14ac:dyDescent="0.25">
      <c r="B195" s="177"/>
      <c r="C195" s="43"/>
      <c r="D195" s="173"/>
      <c r="E195" s="43"/>
      <c r="F195" s="176"/>
      <c r="G195" s="239">
        <f t="shared" si="7"/>
        <v>0</v>
      </c>
      <c r="H195" s="239"/>
      <c r="I195" s="21"/>
      <c r="J195" s="228" t="str">
        <f t="shared" si="8"/>
        <v/>
      </c>
      <c r="K195" s="228"/>
      <c r="L195" s="21"/>
      <c r="M195" s="228"/>
      <c r="N195" s="228"/>
      <c r="P195" t="str">
        <f t="shared" si="9"/>
        <v/>
      </c>
    </row>
    <row r="196" spans="2:16" x14ac:dyDescent="0.25">
      <c r="B196" s="177"/>
      <c r="C196" s="43"/>
      <c r="D196" s="173"/>
      <c r="E196" s="43"/>
      <c r="F196" s="176"/>
      <c r="G196" s="239">
        <f t="shared" si="7"/>
        <v>0</v>
      </c>
      <c r="H196" s="239"/>
      <c r="I196" s="21"/>
      <c r="J196" s="228" t="str">
        <f t="shared" si="8"/>
        <v/>
      </c>
      <c r="K196" s="228"/>
      <c r="L196" s="21"/>
      <c r="M196" s="228"/>
      <c r="N196" s="228"/>
      <c r="P196" t="str">
        <f t="shared" si="9"/>
        <v/>
      </c>
    </row>
    <row r="197" spans="2:16" x14ac:dyDescent="0.25">
      <c r="B197" s="177"/>
      <c r="C197" s="43"/>
      <c r="D197" s="173"/>
      <c r="E197" s="43"/>
      <c r="F197" s="176"/>
      <c r="G197" s="239">
        <f t="shared" si="7"/>
        <v>0</v>
      </c>
      <c r="H197" s="239"/>
      <c r="I197" s="21"/>
      <c r="J197" s="228" t="str">
        <f t="shared" si="8"/>
        <v/>
      </c>
      <c r="K197" s="228"/>
      <c r="L197" s="21"/>
      <c r="M197" s="228"/>
      <c r="N197" s="228"/>
      <c r="P197" t="str">
        <f t="shared" si="9"/>
        <v/>
      </c>
    </row>
    <row r="198" spans="2:16" x14ac:dyDescent="0.25">
      <c r="B198" s="177"/>
      <c r="C198" s="43"/>
      <c r="D198" s="173"/>
      <c r="E198" s="43"/>
      <c r="F198" s="176"/>
      <c r="G198" s="239">
        <f t="shared" si="7"/>
        <v>0</v>
      </c>
      <c r="H198" s="239"/>
      <c r="I198" s="21"/>
      <c r="J198" s="228" t="str">
        <f t="shared" si="8"/>
        <v/>
      </c>
      <c r="K198" s="228"/>
      <c r="L198" s="21"/>
      <c r="M198" s="228"/>
      <c r="N198" s="228"/>
      <c r="P198" t="str">
        <f t="shared" si="9"/>
        <v/>
      </c>
    </row>
    <row r="199" spans="2:16" x14ac:dyDescent="0.25">
      <c r="B199" s="177"/>
      <c r="C199" s="43"/>
      <c r="D199" s="173"/>
      <c r="E199" s="43"/>
      <c r="F199" s="176"/>
      <c r="G199" s="239">
        <f t="shared" si="7"/>
        <v>0</v>
      </c>
      <c r="H199" s="239"/>
      <c r="I199" s="21"/>
      <c r="J199" s="228" t="str">
        <f t="shared" si="8"/>
        <v/>
      </c>
      <c r="K199" s="228"/>
      <c r="L199" s="21"/>
      <c r="M199" s="228"/>
      <c r="N199" s="228"/>
      <c r="P199" t="str">
        <f t="shared" si="9"/>
        <v/>
      </c>
    </row>
    <row r="200" spans="2:16" x14ac:dyDescent="0.25">
      <c r="B200" s="177"/>
      <c r="C200" s="43"/>
      <c r="D200" s="173"/>
      <c r="E200" s="43"/>
      <c r="F200" s="176"/>
      <c r="G200" s="239">
        <f t="shared" si="7"/>
        <v>0</v>
      </c>
      <c r="H200" s="239"/>
      <c r="I200" s="21"/>
      <c r="J200" s="228" t="str">
        <f t="shared" si="8"/>
        <v/>
      </c>
      <c r="K200" s="228"/>
      <c r="L200" s="21"/>
      <c r="M200" s="228"/>
      <c r="N200" s="228"/>
      <c r="P200" t="str">
        <f t="shared" si="9"/>
        <v/>
      </c>
    </row>
    <row r="201" spans="2:16" x14ac:dyDescent="0.25">
      <c r="B201" s="177"/>
      <c r="C201" s="43"/>
      <c r="D201" s="173"/>
      <c r="E201" s="43"/>
      <c r="F201" s="176"/>
      <c r="G201" s="239">
        <f t="shared" si="7"/>
        <v>0</v>
      </c>
      <c r="H201" s="239"/>
      <c r="I201" s="21"/>
      <c r="J201" s="228" t="str">
        <f t="shared" si="8"/>
        <v/>
      </c>
      <c r="K201" s="228"/>
      <c r="L201" s="21"/>
      <c r="M201" s="228"/>
      <c r="N201" s="228"/>
      <c r="P201" t="str">
        <f t="shared" si="9"/>
        <v/>
      </c>
    </row>
    <row r="202" spans="2:16" x14ac:dyDescent="0.25">
      <c r="B202" s="177"/>
      <c r="C202" s="43"/>
      <c r="D202" s="173"/>
      <c r="E202" s="43"/>
      <c r="F202" s="176"/>
      <c r="G202" s="239">
        <f t="shared" si="7"/>
        <v>0</v>
      </c>
      <c r="H202" s="239"/>
      <c r="I202" s="20"/>
      <c r="J202" s="228" t="str">
        <f t="shared" si="8"/>
        <v/>
      </c>
      <c r="K202" s="228"/>
      <c r="L202" s="21"/>
      <c r="M202" s="228"/>
      <c r="N202" s="228"/>
      <c r="P202" t="str">
        <f t="shared" si="9"/>
        <v/>
      </c>
    </row>
    <row r="203" spans="2:16" x14ac:dyDescent="0.25">
      <c r="B203" s="177"/>
      <c r="C203" s="43"/>
      <c r="D203" s="173"/>
      <c r="E203" s="43"/>
      <c r="F203" s="176"/>
      <c r="G203" s="239">
        <f t="shared" si="7"/>
        <v>0</v>
      </c>
      <c r="H203" s="239"/>
      <c r="I203" s="20"/>
      <c r="J203" s="228" t="str">
        <f t="shared" si="8"/>
        <v/>
      </c>
      <c r="K203" s="228"/>
      <c r="L203" s="21"/>
      <c r="M203" s="228"/>
      <c r="N203" s="228"/>
      <c r="P203" t="str">
        <f t="shared" si="9"/>
        <v/>
      </c>
    </row>
    <row r="204" spans="2:16" x14ac:dyDescent="0.25">
      <c r="B204" s="177"/>
      <c r="C204" s="43"/>
      <c r="D204" s="173"/>
      <c r="E204" s="43"/>
      <c r="F204" s="176"/>
      <c r="G204" s="239">
        <f t="shared" si="7"/>
        <v>0</v>
      </c>
      <c r="H204" s="239"/>
      <c r="I204" s="20"/>
      <c r="J204" s="228" t="str">
        <f t="shared" si="8"/>
        <v/>
      </c>
      <c r="K204" s="228"/>
      <c r="L204" s="21"/>
      <c r="M204" s="228"/>
      <c r="N204" s="228"/>
      <c r="P204" t="str">
        <f t="shared" si="9"/>
        <v/>
      </c>
    </row>
    <row r="205" spans="2:16" x14ac:dyDescent="0.25">
      <c r="B205" s="177"/>
      <c r="C205" s="43"/>
      <c r="D205" s="173"/>
      <c r="E205" s="43"/>
      <c r="F205" s="176"/>
      <c r="G205" s="239">
        <f t="shared" si="7"/>
        <v>0</v>
      </c>
      <c r="H205" s="239"/>
      <c r="I205" s="21"/>
      <c r="J205" s="228" t="str">
        <f t="shared" si="8"/>
        <v/>
      </c>
      <c r="K205" s="228"/>
      <c r="L205" s="21"/>
      <c r="M205" s="228"/>
      <c r="N205" s="228"/>
      <c r="P205" t="str">
        <f t="shared" si="9"/>
        <v/>
      </c>
    </row>
    <row r="206" spans="2:16" x14ac:dyDescent="0.25">
      <c r="B206" s="177"/>
      <c r="C206" s="43"/>
      <c r="D206" s="173"/>
      <c r="E206" s="43"/>
      <c r="F206" s="176"/>
      <c r="G206" s="239">
        <f t="shared" si="7"/>
        <v>0</v>
      </c>
      <c r="H206" s="239"/>
      <c r="I206" s="21"/>
      <c r="J206" s="228" t="str">
        <f t="shared" si="8"/>
        <v/>
      </c>
      <c r="K206" s="228"/>
      <c r="L206" s="21"/>
      <c r="M206" s="228"/>
      <c r="N206" s="228"/>
      <c r="P206" t="str">
        <f t="shared" si="9"/>
        <v/>
      </c>
    </row>
    <row r="207" spans="2:16" x14ac:dyDescent="0.25">
      <c r="B207" s="177"/>
      <c r="C207" s="43"/>
      <c r="D207" s="173"/>
      <c r="E207" s="43"/>
      <c r="F207" s="176"/>
      <c r="G207" s="239">
        <f t="shared" si="7"/>
        <v>0</v>
      </c>
      <c r="H207" s="239"/>
      <c r="I207" s="21"/>
      <c r="J207" s="228" t="str">
        <f t="shared" si="8"/>
        <v/>
      </c>
      <c r="K207" s="228"/>
      <c r="L207" s="21"/>
      <c r="M207" s="228"/>
      <c r="N207" s="228"/>
      <c r="P207" t="str">
        <f t="shared" si="9"/>
        <v/>
      </c>
    </row>
    <row r="208" spans="2:16" x14ac:dyDescent="0.25">
      <c r="B208" s="177"/>
      <c r="C208" s="43"/>
      <c r="D208" s="173"/>
      <c r="E208" s="43"/>
      <c r="F208" s="176"/>
      <c r="G208" s="239">
        <f t="shared" si="7"/>
        <v>0</v>
      </c>
      <c r="H208" s="239"/>
      <c r="I208" s="21"/>
      <c r="J208" s="228" t="str">
        <f t="shared" si="8"/>
        <v/>
      </c>
      <c r="K208" s="228"/>
      <c r="L208" s="21"/>
      <c r="M208" s="228"/>
      <c r="N208" s="228"/>
      <c r="P208" t="str">
        <f t="shared" si="9"/>
        <v/>
      </c>
    </row>
    <row r="209" spans="2:16" x14ac:dyDescent="0.25">
      <c r="B209" s="177"/>
      <c r="C209" s="43"/>
      <c r="D209" s="173"/>
      <c r="E209" s="43"/>
      <c r="F209" s="176"/>
      <c r="G209" s="239">
        <f t="shared" si="7"/>
        <v>0</v>
      </c>
      <c r="H209" s="239"/>
      <c r="I209" s="21"/>
      <c r="J209" s="228" t="str">
        <f t="shared" si="8"/>
        <v/>
      </c>
      <c r="K209" s="228"/>
      <c r="L209" s="21"/>
      <c r="M209" s="228"/>
      <c r="N209" s="228"/>
      <c r="P209" t="str">
        <f t="shared" si="9"/>
        <v/>
      </c>
    </row>
    <row r="210" spans="2:16" x14ac:dyDescent="0.25">
      <c r="B210" s="177"/>
      <c r="C210" s="43"/>
      <c r="D210" s="173"/>
      <c r="E210" s="43"/>
      <c r="F210" s="176"/>
      <c r="G210" s="239">
        <f t="shared" si="7"/>
        <v>0</v>
      </c>
      <c r="H210" s="239"/>
      <c r="I210" s="21"/>
      <c r="J210" s="228" t="str">
        <f t="shared" si="8"/>
        <v/>
      </c>
      <c r="K210" s="228"/>
      <c r="L210" s="21"/>
      <c r="M210" s="228"/>
      <c r="N210" s="228"/>
      <c r="P210" t="str">
        <f t="shared" si="9"/>
        <v/>
      </c>
    </row>
    <row r="211" spans="2:16" x14ac:dyDescent="0.25">
      <c r="B211" s="177"/>
      <c r="C211" s="43"/>
      <c r="D211" s="173"/>
      <c r="E211" s="43"/>
      <c r="F211" s="176"/>
      <c r="G211" s="239">
        <f t="shared" si="7"/>
        <v>0</v>
      </c>
      <c r="H211" s="239"/>
      <c r="I211" s="21"/>
      <c r="J211" s="228" t="str">
        <f t="shared" si="8"/>
        <v/>
      </c>
      <c r="K211" s="228"/>
      <c r="L211" s="21"/>
      <c r="M211" s="228"/>
      <c r="N211" s="228"/>
      <c r="P211" t="str">
        <f t="shared" si="9"/>
        <v/>
      </c>
    </row>
    <row r="212" spans="2:16" x14ac:dyDescent="0.25">
      <c r="B212" s="177"/>
      <c r="C212" s="43"/>
      <c r="D212" s="173"/>
      <c r="E212" s="43"/>
      <c r="F212" s="176"/>
      <c r="G212" s="239">
        <f t="shared" si="7"/>
        <v>0</v>
      </c>
      <c r="H212" s="239"/>
      <c r="I212" s="20"/>
      <c r="J212" s="228" t="str">
        <f t="shared" si="8"/>
        <v/>
      </c>
      <c r="K212" s="228"/>
      <c r="L212" s="21"/>
      <c r="M212" s="228"/>
      <c r="N212" s="228"/>
      <c r="P212" t="str">
        <f t="shared" si="9"/>
        <v/>
      </c>
    </row>
    <row r="213" spans="2:16" x14ac:dyDescent="0.25">
      <c r="B213" s="177"/>
      <c r="C213" s="43"/>
      <c r="D213" s="173"/>
      <c r="E213" s="43"/>
      <c r="F213" s="176"/>
      <c r="G213" s="239">
        <f t="shared" si="7"/>
        <v>0</v>
      </c>
      <c r="H213" s="239"/>
      <c r="I213" s="20"/>
      <c r="J213" s="228" t="str">
        <f t="shared" si="8"/>
        <v/>
      </c>
      <c r="K213" s="228"/>
      <c r="L213" s="21"/>
      <c r="M213" s="228"/>
      <c r="N213" s="228"/>
      <c r="P213" t="str">
        <f t="shared" si="9"/>
        <v/>
      </c>
    </row>
    <row r="214" spans="2:16" x14ac:dyDescent="0.25">
      <c r="B214" s="177"/>
      <c r="C214" s="43"/>
      <c r="D214" s="173"/>
      <c r="E214" s="43"/>
      <c r="F214" s="176"/>
      <c r="G214" s="239">
        <f t="shared" si="7"/>
        <v>0</v>
      </c>
      <c r="H214" s="239"/>
      <c r="I214" s="20"/>
      <c r="J214" s="228" t="str">
        <f t="shared" si="8"/>
        <v/>
      </c>
      <c r="K214" s="228"/>
      <c r="L214" s="21"/>
      <c r="M214" s="228"/>
      <c r="N214" s="228"/>
      <c r="P214" t="str">
        <f t="shared" si="9"/>
        <v/>
      </c>
    </row>
    <row r="215" spans="2:16" x14ac:dyDescent="0.25">
      <c r="B215" s="177"/>
      <c r="C215" s="43"/>
      <c r="D215" s="173"/>
      <c r="E215" s="43"/>
      <c r="F215" s="176"/>
      <c r="G215" s="239">
        <f t="shared" si="7"/>
        <v>0</v>
      </c>
      <c r="H215" s="239"/>
      <c r="I215" s="21"/>
      <c r="J215" s="228" t="str">
        <f t="shared" si="8"/>
        <v/>
      </c>
      <c r="K215" s="228"/>
      <c r="L215" s="21"/>
      <c r="M215" s="228"/>
      <c r="N215" s="228"/>
      <c r="P215" t="str">
        <f t="shared" si="9"/>
        <v/>
      </c>
    </row>
    <row r="216" spans="2:16" x14ac:dyDescent="0.25">
      <c r="B216" s="177"/>
      <c r="C216" s="43"/>
      <c r="D216" s="173"/>
      <c r="E216" s="43"/>
      <c r="F216" s="176"/>
      <c r="G216" s="239">
        <f t="shared" si="7"/>
        <v>0</v>
      </c>
      <c r="H216" s="239"/>
      <c r="I216" s="21"/>
      <c r="J216" s="228" t="str">
        <f t="shared" si="8"/>
        <v/>
      </c>
      <c r="K216" s="228"/>
      <c r="L216" s="21"/>
      <c r="M216" s="228"/>
      <c r="N216" s="228"/>
      <c r="P216" t="str">
        <f t="shared" si="9"/>
        <v/>
      </c>
    </row>
    <row r="217" spans="2:16" x14ac:dyDescent="0.25">
      <c r="B217" s="177"/>
      <c r="C217" s="43"/>
      <c r="D217" s="173"/>
      <c r="E217" s="43"/>
      <c r="F217" s="176"/>
      <c r="G217" s="239">
        <f t="shared" si="7"/>
        <v>0</v>
      </c>
      <c r="H217" s="239"/>
      <c r="I217" s="21"/>
      <c r="J217" s="228" t="str">
        <f t="shared" si="8"/>
        <v/>
      </c>
      <c r="K217" s="228"/>
      <c r="L217" s="21"/>
      <c r="M217" s="228"/>
      <c r="N217" s="228"/>
      <c r="P217" t="str">
        <f t="shared" si="9"/>
        <v/>
      </c>
    </row>
    <row r="218" spans="2:16" x14ac:dyDescent="0.25">
      <c r="B218" s="177"/>
      <c r="C218" s="43"/>
      <c r="D218" s="173"/>
      <c r="E218" s="43"/>
      <c r="F218" s="176"/>
      <c r="G218" s="239">
        <f t="shared" si="7"/>
        <v>0</v>
      </c>
      <c r="H218" s="239"/>
      <c r="I218" s="21"/>
      <c r="J218" s="228" t="str">
        <f t="shared" si="8"/>
        <v/>
      </c>
      <c r="K218" s="228"/>
      <c r="L218" s="21"/>
      <c r="M218" s="228"/>
      <c r="N218" s="228"/>
      <c r="P218" t="str">
        <f t="shared" si="9"/>
        <v/>
      </c>
    </row>
    <row r="219" spans="2:16" x14ac:dyDescent="0.25">
      <c r="B219" s="177"/>
      <c r="C219" s="43"/>
      <c r="D219" s="173"/>
      <c r="E219" s="43"/>
      <c r="F219" s="176"/>
      <c r="G219" s="239">
        <f t="shared" si="7"/>
        <v>0</v>
      </c>
      <c r="H219" s="239"/>
      <c r="I219" s="21"/>
      <c r="J219" s="228" t="str">
        <f t="shared" si="8"/>
        <v/>
      </c>
      <c r="K219" s="228"/>
      <c r="L219" s="21"/>
      <c r="M219" s="228"/>
      <c r="N219" s="228"/>
      <c r="P219" t="str">
        <f t="shared" si="9"/>
        <v/>
      </c>
    </row>
    <row r="220" spans="2:16" x14ac:dyDescent="0.25">
      <c r="B220" s="177"/>
      <c r="C220" s="43"/>
      <c r="D220" s="173"/>
      <c r="E220" s="43"/>
      <c r="F220" s="176"/>
      <c r="G220" s="239">
        <f t="shared" si="7"/>
        <v>0</v>
      </c>
      <c r="H220" s="239"/>
      <c r="I220" s="21"/>
      <c r="J220" s="228" t="str">
        <f t="shared" si="8"/>
        <v/>
      </c>
      <c r="K220" s="228"/>
      <c r="L220" s="21"/>
      <c r="M220" s="228"/>
      <c r="N220" s="228"/>
      <c r="P220" t="str">
        <f t="shared" si="9"/>
        <v/>
      </c>
    </row>
    <row r="221" spans="2:16" x14ac:dyDescent="0.25">
      <c r="B221" s="177"/>
      <c r="C221" s="43"/>
      <c r="D221" s="173"/>
      <c r="E221" s="43"/>
      <c r="F221" s="176"/>
      <c r="G221" s="239">
        <f t="shared" si="7"/>
        <v>0</v>
      </c>
      <c r="H221" s="239"/>
      <c r="I221" s="21"/>
      <c r="J221" s="228" t="str">
        <f t="shared" si="8"/>
        <v/>
      </c>
      <c r="K221" s="228"/>
      <c r="L221" s="21"/>
      <c r="M221" s="228"/>
      <c r="N221" s="228"/>
      <c r="P221" t="str">
        <f t="shared" si="9"/>
        <v/>
      </c>
    </row>
    <row r="222" spans="2:16" x14ac:dyDescent="0.25">
      <c r="B222" s="177"/>
      <c r="C222" s="43"/>
      <c r="D222" s="173"/>
      <c r="E222" s="43"/>
      <c r="F222" s="176"/>
      <c r="G222" s="239">
        <f t="shared" si="7"/>
        <v>0</v>
      </c>
      <c r="H222" s="239"/>
      <c r="I222" s="20"/>
      <c r="J222" s="228" t="str">
        <f t="shared" si="8"/>
        <v/>
      </c>
      <c r="K222" s="228"/>
      <c r="L222" s="21"/>
      <c r="M222" s="228"/>
      <c r="N222" s="228"/>
      <c r="P222" t="str">
        <f t="shared" si="9"/>
        <v/>
      </c>
    </row>
    <row r="223" spans="2:16" x14ac:dyDescent="0.25">
      <c r="B223" s="177"/>
      <c r="C223" s="43"/>
      <c r="D223" s="173"/>
      <c r="E223" s="43"/>
      <c r="F223" s="176"/>
      <c r="G223" s="239">
        <f t="shared" si="7"/>
        <v>0</v>
      </c>
      <c r="H223" s="239"/>
      <c r="I223" s="20"/>
      <c r="J223" s="228" t="str">
        <f t="shared" si="8"/>
        <v/>
      </c>
      <c r="K223" s="228"/>
      <c r="L223" s="21"/>
      <c r="M223" s="228"/>
      <c r="N223" s="228"/>
      <c r="P223" t="str">
        <f t="shared" si="9"/>
        <v/>
      </c>
    </row>
    <row r="224" spans="2:16" x14ac:dyDescent="0.25">
      <c r="B224" s="177"/>
      <c r="C224" s="43"/>
      <c r="D224" s="173"/>
      <c r="E224" s="43"/>
      <c r="F224" s="176"/>
      <c r="G224" s="239">
        <f t="shared" si="7"/>
        <v>0</v>
      </c>
      <c r="H224" s="239"/>
      <c r="I224" s="20"/>
      <c r="J224" s="228" t="str">
        <f t="shared" si="8"/>
        <v/>
      </c>
      <c r="K224" s="228"/>
      <c r="L224" s="21"/>
      <c r="M224" s="228"/>
      <c r="N224" s="228"/>
      <c r="P224" t="str">
        <f t="shared" si="9"/>
        <v/>
      </c>
    </row>
    <row r="225" spans="2:16" x14ac:dyDescent="0.25">
      <c r="B225" s="177"/>
      <c r="C225" s="43"/>
      <c r="D225" s="173"/>
      <c r="E225" s="43"/>
      <c r="F225" s="176"/>
      <c r="G225" s="239">
        <f t="shared" si="7"/>
        <v>0</v>
      </c>
      <c r="H225" s="239"/>
      <c r="I225" s="21"/>
      <c r="J225" s="228" t="str">
        <f t="shared" si="8"/>
        <v/>
      </c>
      <c r="K225" s="228"/>
      <c r="L225" s="21"/>
      <c r="M225" s="228"/>
      <c r="N225" s="228"/>
      <c r="P225" t="str">
        <f t="shared" si="9"/>
        <v/>
      </c>
    </row>
    <row r="226" spans="2:16" x14ac:dyDescent="0.25">
      <c r="B226" s="177"/>
      <c r="C226" s="43"/>
      <c r="D226" s="173"/>
      <c r="E226" s="43"/>
      <c r="F226" s="176"/>
      <c r="G226" s="239">
        <f t="shared" si="7"/>
        <v>0</v>
      </c>
      <c r="H226" s="239"/>
      <c r="I226" s="21"/>
      <c r="J226" s="228" t="str">
        <f t="shared" si="8"/>
        <v/>
      </c>
      <c r="K226" s="228"/>
      <c r="L226" s="21"/>
      <c r="M226" s="228"/>
      <c r="N226" s="228"/>
      <c r="P226" t="str">
        <f t="shared" si="9"/>
        <v/>
      </c>
    </row>
    <row r="227" spans="2:16" x14ac:dyDescent="0.25">
      <c r="B227" s="177"/>
      <c r="C227" s="43"/>
      <c r="D227" s="173"/>
      <c r="E227" s="43"/>
      <c r="F227" s="176"/>
      <c r="G227" s="239">
        <f t="shared" si="7"/>
        <v>0</v>
      </c>
      <c r="H227" s="239"/>
      <c r="I227" s="21"/>
      <c r="J227" s="228" t="str">
        <f t="shared" si="8"/>
        <v/>
      </c>
      <c r="K227" s="228"/>
      <c r="L227" s="21"/>
      <c r="M227" s="228"/>
      <c r="N227" s="228"/>
      <c r="P227" t="str">
        <f t="shared" si="9"/>
        <v/>
      </c>
    </row>
    <row r="228" spans="2:16" x14ac:dyDescent="0.25">
      <c r="B228" s="177"/>
      <c r="C228" s="43"/>
      <c r="D228" s="173"/>
      <c r="E228" s="43"/>
      <c r="F228" s="176"/>
      <c r="G228" s="239">
        <f t="shared" si="7"/>
        <v>0</v>
      </c>
      <c r="H228" s="239"/>
      <c r="I228" s="21"/>
      <c r="J228" s="228" t="str">
        <f t="shared" si="8"/>
        <v/>
      </c>
      <c r="K228" s="228"/>
      <c r="L228" s="21"/>
      <c r="M228" s="228"/>
      <c r="N228" s="228"/>
      <c r="P228" t="str">
        <f t="shared" si="9"/>
        <v/>
      </c>
    </row>
    <row r="229" spans="2:16" x14ac:dyDescent="0.25">
      <c r="B229" s="177"/>
      <c r="C229" s="43"/>
      <c r="D229" s="173"/>
      <c r="E229" s="43"/>
      <c r="F229" s="176"/>
      <c r="G229" s="239">
        <f t="shared" si="7"/>
        <v>0</v>
      </c>
      <c r="H229" s="239"/>
      <c r="I229" s="21"/>
      <c r="J229" s="228" t="str">
        <f t="shared" si="8"/>
        <v/>
      </c>
      <c r="K229" s="228"/>
      <c r="L229" s="21"/>
      <c r="M229" s="228"/>
      <c r="N229" s="228"/>
      <c r="P229" t="str">
        <f t="shared" si="9"/>
        <v/>
      </c>
    </row>
    <row r="230" spans="2:16" x14ac:dyDescent="0.25">
      <c r="B230" s="177"/>
      <c r="C230" s="43"/>
      <c r="D230" s="173"/>
      <c r="E230" s="43"/>
      <c r="F230" s="176"/>
      <c r="G230" s="239">
        <f t="shared" si="7"/>
        <v>0</v>
      </c>
      <c r="H230" s="239"/>
      <c r="I230" s="21"/>
      <c r="J230" s="228" t="str">
        <f t="shared" si="8"/>
        <v/>
      </c>
      <c r="K230" s="228"/>
      <c r="L230" s="21"/>
      <c r="M230" s="228"/>
      <c r="N230" s="228"/>
      <c r="P230" t="str">
        <f t="shared" si="9"/>
        <v/>
      </c>
    </row>
    <row r="231" spans="2:16" x14ac:dyDescent="0.25">
      <c r="B231" s="177"/>
      <c r="C231" s="43"/>
      <c r="D231" s="173"/>
      <c r="E231" s="43"/>
      <c r="F231" s="176"/>
      <c r="G231" s="239">
        <f t="shared" si="7"/>
        <v>0</v>
      </c>
      <c r="H231" s="239"/>
      <c r="I231" s="21"/>
      <c r="J231" s="228" t="str">
        <f t="shared" si="8"/>
        <v/>
      </c>
      <c r="K231" s="228"/>
      <c r="L231" s="21"/>
      <c r="M231" s="228"/>
      <c r="N231" s="228"/>
      <c r="P231" t="str">
        <f t="shared" si="9"/>
        <v/>
      </c>
    </row>
    <row r="232" spans="2:16" x14ac:dyDescent="0.25">
      <c r="B232" s="177"/>
      <c r="C232" s="43"/>
      <c r="D232" s="173"/>
      <c r="E232" s="43"/>
      <c r="F232" s="176"/>
      <c r="G232" s="239">
        <f t="shared" si="7"/>
        <v>0</v>
      </c>
      <c r="H232" s="239"/>
      <c r="I232" s="20"/>
      <c r="J232" s="228" t="str">
        <f t="shared" si="8"/>
        <v/>
      </c>
      <c r="K232" s="228"/>
      <c r="L232" s="21"/>
      <c r="M232" s="228"/>
      <c r="N232" s="228"/>
      <c r="P232" t="str">
        <f t="shared" si="9"/>
        <v/>
      </c>
    </row>
    <row r="233" spans="2:16" x14ac:dyDescent="0.25">
      <c r="B233" s="177"/>
      <c r="C233" s="43"/>
      <c r="D233" s="173"/>
      <c r="E233" s="43"/>
      <c r="F233" s="176"/>
      <c r="G233" s="239">
        <f t="shared" si="7"/>
        <v>0</v>
      </c>
      <c r="H233" s="239"/>
      <c r="I233" s="20"/>
      <c r="J233" s="228" t="str">
        <f t="shared" si="8"/>
        <v/>
      </c>
      <c r="K233" s="228"/>
      <c r="L233" s="21"/>
      <c r="M233" s="228"/>
      <c r="N233" s="228"/>
      <c r="P233" t="str">
        <f t="shared" si="9"/>
        <v/>
      </c>
    </row>
    <row r="234" spans="2:16" x14ac:dyDescent="0.25">
      <c r="B234" s="177"/>
      <c r="C234" s="43"/>
      <c r="D234" s="173"/>
      <c r="E234" s="43"/>
      <c r="F234" s="176"/>
      <c r="G234" s="239">
        <f t="shared" si="7"/>
        <v>0</v>
      </c>
      <c r="H234" s="239"/>
      <c r="I234" s="20"/>
      <c r="J234" s="228" t="str">
        <f t="shared" si="8"/>
        <v/>
      </c>
      <c r="K234" s="228"/>
      <c r="L234" s="21"/>
      <c r="M234" s="228"/>
      <c r="N234" s="228"/>
      <c r="P234" t="str">
        <f t="shared" si="9"/>
        <v/>
      </c>
    </row>
    <row r="235" spans="2:16" x14ac:dyDescent="0.25">
      <c r="B235" s="177"/>
      <c r="C235" s="43"/>
      <c r="D235" s="173"/>
      <c r="E235" s="43"/>
      <c r="F235" s="176"/>
      <c r="G235" s="239">
        <f t="shared" si="7"/>
        <v>0</v>
      </c>
      <c r="H235" s="239"/>
      <c r="I235" s="21"/>
      <c r="J235" s="228" t="str">
        <f t="shared" si="8"/>
        <v/>
      </c>
      <c r="K235" s="228"/>
      <c r="L235" s="21"/>
      <c r="M235" s="228"/>
      <c r="N235" s="228"/>
      <c r="P235" t="str">
        <f t="shared" si="9"/>
        <v/>
      </c>
    </row>
    <row r="236" spans="2:16" x14ac:dyDescent="0.25">
      <c r="B236" s="177"/>
      <c r="C236" s="43"/>
      <c r="D236" s="173"/>
      <c r="E236" s="43"/>
      <c r="F236" s="176"/>
      <c r="G236" s="239">
        <f t="shared" si="7"/>
        <v>0</v>
      </c>
      <c r="H236" s="239"/>
      <c r="I236" s="21"/>
      <c r="J236" s="228" t="str">
        <f t="shared" si="8"/>
        <v/>
      </c>
      <c r="K236" s="228"/>
      <c r="L236" s="21"/>
      <c r="M236" s="228"/>
      <c r="N236" s="228"/>
      <c r="P236" t="str">
        <f t="shared" si="9"/>
        <v/>
      </c>
    </row>
    <row r="237" spans="2:16" x14ac:dyDescent="0.25">
      <c r="B237" s="177"/>
      <c r="C237" s="43"/>
      <c r="D237" s="173"/>
      <c r="E237" s="43"/>
      <c r="F237" s="176"/>
      <c r="G237" s="239">
        <f t="shared" si="7"/>
        <v>0</v>
      </c>
      <c r="H237" s="239"/>
      <c r="I237" s="21"/>
      <c r="J237" s="228" t="str">
        <f t="shared" si="8"/>
        <v/>
      </c>
      <c r="K237" s="228"/>
      <c r="L237" s="21"/>
      <c r="M237" s="228"/>
      <c r="N237" s="228"/>
      <c r="P237" t="str">
        <f t="shared" si="9"/>
        <v/>
      </c>
    </row>
    <row r="238" spans="2:16" x14ac:dyDescent="0.25">
      <c r="B238" s="177"/>
      <c r="C238" s="43"/>
      <c r="D238" s="173"/>
      <c r="E238" s="43"/>
      <c r="F238" s="176"/>
      <c r="G238" s="239">
        <f t="shared" si="7"/>
        <v>0</v>
      </c>
      <c r="H238" s="239"/>
      <c r="I238" s="21"/>
      <c r="J238" s="228" t="str">
        <f t="shared" si="8"/>
        <v/>
      </c>
      <c r="K238" s="228"/>
      <c r="L238" s="21"/>
      <c r="M238" s="228"/>
      <c r="N238" s="228"/>
      <c r="P238" t="str">
        <f t="shared" si="9"/>
        <v/>
      </c>
    </row>
    <row r="239" spans="2:16" x14ac:dyDescent="0.25">
      <c r="B239" s="177"/>
      <c r="C239" s="43"/>
      <c r="D239" s="173"/>
      <c r="E239" s="43"/>
      <c r="F239" s="176"/>
      <c r="G239" s="239">
        <f t="shared" si="7"/>
        <v>0</v>
      </c>
      <c r="H239" s="239"/>
      <c r="I239" s="21"/>
      <c r="J239" s="228" t="str">
        <f t="shared" si="8"/>
        <v/>
      </c>
      <c r="K239" s="228"/>
      <c r="L239" s="21"/>
      <c r="M239" s="228"/>
      <c r="N239" s="228"/>
      <c r="P239" t="str">
        <f t="shared" si="9"/>
        <v/>
      </c>
    </row>
    <row r="240" spans="2:16" x14ac:dyDescent="0.25">
      <c r="B240" s="177"/>
      <c r="C240" s="43"/>
      <c r="D240" s="173"/>
      <c r="E240" s="43"/>
      <c r="F240" s="176"/>
      <c r="G240" s="239">
        <f t="shared" si="7"/>
        <v>0</v>
      </c>
      <c r="H240" s="239"/>
      <c r="I240" s="21"/>
      <c r="J240" s="228" t="str">
        <f t="shared" si="8"/>
        <v/>
      </c>
      <c r="K240" s="228"/>
      <c r="L240" s="21"/>
      <c r="M240" s="228"/>
      <c r="N240" s="228"/>
      <c r="P240" t="str">
        <f t="shared" si="9"/>
        <v/>
      </c>
    </row>
    <row r="241" spans="2:16" x14ac:dyDescent="0.25">
      <c r="B241" s="177"/>
      <c r="C241" s="43"/>
      <c r="D241" s="173"/>
      <c r="E241" s="43"/>
      <c r="F241" s="176"/>
      <c r="G241" s="239">
        <f t="shared" si="7"/>
        <v>0</v>
      </c>
      <c r="H241" s="239"/>
      <c r="I241" s="21"/>
      <c r="J241" s="228" t="str">
        <f t="shared" si="8"/>
        <v/>
      </c>
      <c r="K241" s="228"/>
      <c r="L241" s="21"/>
      <c r="M241" s="228"/>
      <c r="N241" s="228"/>
      <c r="P241" t="str">
        <f t="shared" si="9"/>
        <v/>
      </c>
    </row>
    <row r="242" spans="2:16" x14ac:dyDescent="0.25">
      <c r="B242" s="177"/>
      <c r="C242" s="43"/>
      <c r="D242" s="173"/>
      <c r="E242" s="43"/>
      <c r="F242" s="174"/>
      <c r="G242" s="239">
        <f t="shared" si="7"/>
        <v>0</v>
      </c>
      <c r="H242" s="239"/>
      <c r="I242" s="20"/>
      <c r="J242" s="228" t="str">
        <f t="shared" si="8"/>
        <v/>
      </c>
      <c r="K242" s="228"/>
      <c r="L242" s="21"/>
      <c r="M242" s="228"/>
      <c r="N242" s="228"/>
      <c r="P242" t="str">
        <f t="shared" si="9"/>
        <v/>
      </c>
    </row>
    <row r="243" spans="2:16" x14ac:dyDescent="0.25">
      <c r="B243" s="177"/>
      <c r="C243" s="43"/>
      <c r="D243" s="173"/>
      <c r="E243" s="43"/>
      <c r="F243" s="174"/>
      <c r="G243" s="239">
        <f t="shared" si="7"/>
        <v>0</v>
      </c>
      <c r="H243" s="239"/>
      <c r="I243" s="20"/>
      <c r="J243" s="228" t="str">
        <f t="shared" si="8"/>
        <v/>
      </c>
      <c r="K243" s="228"/>
      <c r="L243" s="21"/>
      <c r="M243" s="228"/>
      <c r="N243" s="228"/>
      <c r="P243" t="str">
        <f t="shared" si="9"/>
        <v/>
      </c>
    </row>
    <row r="244" spans="2:16" x14ac:dyDescent="0.25">
      <c r="B244" s="177"/>
      <c r="C244" s="43"/>
      <c r="D244" s="173"/>
      <c r="E244" s="43"/>
      <c r="F244" s="174"/>
      <c r="G244" s="239">
        <f t="shared" si="7"/>
        <v>0</v>
      </c>
      <c r="H244" s="239"/>
      <c r="I244" s="20"/>
      <c r="J244" s="228" t="str">
        <f t="shared" si="8"/>
        <v/>
      </c>
      <c r="K244" s="228"/>
      <c r="L244" s="21"/>
      <c r="M244" s="228"/>
      <c r="N244" s="228"/>
      <c r="P244" t="str">
        <f t="shared" si="9"/>
        <v/>
      </c>
    </row>
    <row r="245" spans="2:16" x14ac:dyDescent="0.25">
      <c r="B245" s="177"/>
      <c r="C245" s="43"/>
      <c r="D245" s="173"/>
      <c r="E245" s="43"/>
      <c r="F245" s="174"/>
      <c r="G245" s="239">
        <f t="shared" si="7"/>
        <v>0</v>
      </c>
      <c r="H245" s="239"/>
      <c r="I245" s="21"/>
      <c r="J245" s="228" t="str">
        <f t="shared" si="8"/>
        <v/>
      </c>
      <c r="K245" s="228"/>
      <c r="L245" s="21"/>
      <c r="M245" s="228"/>
      <c r="N245" s="228"/>
      <c r="P245" t="str">
        <f t="shared" si="9"/>
        <v/>
      </c>
    </row>
    <row r="246" spans="2:16" x14ac:dyDescent="0.25">
      <c r="B246" s="177"/>
      <c r="C246" s="43"/>
      <c r="D246" s="173"/>
      <c r="E246" s="43"/>
      <c r="F246" s="174"/>
      <c r="G246" s="239">
        <f t="shared" si="7"/>
        <v>0</v>
      </c>
      <c r="H246" s="239"/>
      <c r="I246" s="21"/>
      <c r="J246" s="228" t="str">
        <f t="shared" si="8"/>
        <v/>
      </c>
      <c r="K246" s="228"/>
      <c r="L246" s="21"/>
      <c r="M246" s="228"/>
      <c r="N246" s="228"/>
      <c r="P246" t="str">
        <f t="shared" si="9"/>
        <v/>
      </c>
    </row>
    <row r="247" spans="2:16" x14ac:dyDescent="0.25">
      <c r="B247" s="177"/>
      <c r="C247" s="43"/>
      <c r="D247" s="173"/>
      <c r="E247" s="43"/>
      <c r="F247" s="174"/>
      <c r="G247" s="239">
        <f t="shared" si="7"/>
        <v>0</v>
      </c>
      <c r="H247" s="239"/>
      <c r="I247" s="21"/>
      <c r="J247" s="228" t="str">
        <f t="shared" si="8"/>
        <v/>
      </c>
      <c r="K247" s="228"/>
      <c r="L247" s="21"/>
      <c r="M247" s="228"/>
      <c r="N247" s="228"/>
      <c r="P247" t="str">
        <f t="shared" si="9"/>
        <v/>
      </c>
    </row>
    <row r="248" spans="2:16" x14ac:dyDescent="0.25">
      <c r="B248" s="177"/>
      <c r="C248" s="43"/>
      <c r="D248" s="173"/>
      <c r="E248" s="43"/>
      <c r="F248" s="174"/>
      <c r="G248" s="239">
        <f t="shared" si="7"/>
        <v>0</v>
      </c>
      <c r="H248" s="239"/>
      <c r="I248" s="21"/>
      <c r="J248" s="228" t="str">
        <f t="shared" si="8"/>
        <v/>
      </c>
      <c r="K248" s="228"/>
      <c r="L248" s="21"/>
      <c r="M248" s="228"/>
      <c r="N248" s="228"/>
      <c r="P248" t="str">
        <f t="shared" si="9"/>
        <v/>
      </c>
    </row>
    <row r="249" spans="2:16" x14ac:dyDescent="0.25">
      <c r="B249" s="177"/>
      <c r="C249" s="43"/>
      <c r="D249" s="173"/>
      <c r="E249" s="43"/>
      <c r="F249" s="174"/>
      <c r="G249" s="239">
        <f t="shared" si="7"/>
        <v>0</v>
      </c>
      <c r="H249" s="239"/>
      <c r="I249" s="21"/>
      <c r="J249" s="228" t="str">
        <f t="shared" si="8"/>
        <v/>
      </c>
      <c r="K249" s="228"/>
      <c r="L249" s="21"/>
      <c r="M249" s="228"/>
      <c r="N249" s="228"/>
      <c r="P249" t="str">
        <f t="shared" si="9"/>
        <v/>
      </c>
    </row>
    <row r="250" spans="2:16" x14ac:dyDescent="0.25">
      <c r="B250" s="177"/>
      <c r="C250" s="43"/>
      <c r="D250" s="173"/>
      <c r="E250" s="43"/>
      <c r="F250" s="174"/>
      <c r="G250" s="239">
        <f t="shared" si="7"/>
        <v>0</v>
      </c>
      <c r="H250" s="239"/>
      <c r="I250" s="21"/>
      <c r="J250" s="228" t="str">
        <f t="shared" si="8"/>
        <v/>
      </c>
      <c r="K250" s="228"/>
      <c r="L250" s="21"/>
      <c r="M250" s="228"/>
      <c r="N250" s="228"/>
      <c r="P250" t="str">
        <f t="shared" si="9"/>
        <v/>
      </c>
    </row>
    <row r="251" spans="2:16" x14ac:dyDescent="0.25">
      <c r="B251" s="177"/>
      <c r="C251" s="43"/>
      <c r="D251" s="173"/>
      <c r="E251" s="43"/>
      <c r="F251" s="174"/>
      <c r="G251" s="239">
        <f t="shared" si="7"/>
        <v>0</v>
      </c>
      <c r="H251" s="239"/>
      <c r="I251" s="21"/>
      <c r="J251" s="228" t="str">
        <f t="shared" si="8"/>
        <v/>
      </c>
      <c r="K251" s="228"/>
      <c r="L251" s="21"/>
      <c r="M251" s="228"/>
      <c r="N251" s="228"/>
      <c r="P251" t="str">
        <f t="shared" si="9"/>
        <v/>
      </c>
    </row>
    <row r="252" spans="2:16" x14ac:dyDescent="0.25">
      <c r="B252" s="177"/>
      <c r="C252" s="43"/>
      <c r="D252" s="173"/>
      <c r="E252" s="43"/>
      <c r="F252" s="174"/>
      <c r="G252" s="239">
        <f t="shared" si="7"/>
        <v>0</v>
      </c>
      <c r="H252" s="239"/>
      <c r="I252" s="20"/>
      <c r="J252" s="228" t="str">
        <f t="shared" si="8"/>
        <v/>
      </c>
      <c r="K252" s="228"/>
      <c r="L252" s="21"/>
      <c r="M252" s="228"/>
      <c r="N252" s="228"/>
      <c r="P252" t="str">
        <f t="shared" si="9"/>
        <v/>
      </c>
    </row>
    <row r="253" spans="2:16" x14ac:dyDescent="0.25">
      <c r="B253" s="177"/>
      <c r="C253" s="43"/>
      <c r="D253" s="173"/>
      <c r="E253" s="43"/>
      <c r="F253" s="174"/>
      <c r="G253" s="239">
        <f t="shared" si="7"/>
        <v>0</v>
      </c>
      <c r="H253" s="239"/>
      <c r="I253" s="20"/>
      <c r="J253" s="228" t="str">
        <f t="shared" si="8"/>
        <v/>
      </c>
      <c r="K253" s="228"/>
      <c r="L253" s="21"/>
      <c r="M253" s="228"/>
      <c r="N253" s="228"/>
      <c r="P253" t="str">
        <f t="shared" si="9"/>
        <v/>
      </c>
    </row>
    <row r="254" spans="2:16" x14ac:dyDescent="0.25">
      <c r="B254" s="177"/>
      <c r="C254" s="43"/>
      <c r="D254" s="173"/>
      <c r="E254" s="43"/>
      <c r="F254" s="174"/>
      <c r="G254" s="239">
        <f t="shared" si="7"/>
        <v>0</v>
      </c>
      <c r="H254" s="239"/>
      <c r="I254" s="20"/>
      <c r="J254" s="228" t="str">
        <f t="shared" si="8"/>
        <v/>
      </c>
      <c r="K254" s="228"/>
      <c r="L254" s="21"/>
      <c r="M254" s="228"/>
      <c r="N254" s="228"/>
      <c r="P254" t="str">
        <f t="shared" si="9"/>
        <v/>
      </c>
    </row>
    <row r="255" spans="2:16" x14ac:dyDescent="0.25">
      <c r="B255" s="177"/>
      <c r="C255" s="43"/>
      <c r="D255" s="173"/>
      <c r="E255" s="43"/>
      <c r="F255" s="174"/>
      <c r="G255" s="239">
        <f t="shared" ref="G255:G281" si="10">IF(F255="VACANT","",(F255/12*30%))</f>
        <v>0</v>
      </c>
      <c r="H255" s="239"/>
      <c r="I255" s="21"/>
      <c r="J255" s="228" t="str">
        <f t="shared" ref="J255:J281" si="11">IF(OR(ISERROR(F255/$S$8), ISBLANK(G255)), "",SUM(F255/$S$8))</f>
        <v/>
      </c>
      <c r="K255" s="228"/>
      <c r="L255" s="21"/>
      <c r="M255" s="228"/>
      <c r="N255" s="228"/>
      <c r="P255" t="str">
        <f t="shared" ref="P255:P318" si="12">IF(F255="","",VLOOKUP(F255,$AO$13:$AP$17,2,TRUE))</f>
        <v/>
      </c>
    </row>
    <row r="256" spans="2:16" x14ac:dyDescent="0.25">
      <c r="B256" s="177"/>
      <c r="C256" s="43"/>
      <c r="D256" s="173"/>
      <c r="E256" s="43"/>
      <c r="F256" s="174"/>
      <c r="G256" s="239">
        <f t="shared" si="10"/>
        <v>0</v>
      </c>
      <c r="H256" s="239"/>
      <c r="I256" s="21"/>
      <c r="J256" s="228" t="str">
        <f t="shared" si="11"/>
        <v/>
      </c>
      <c r="K256" s="228"/>
      <c r="L256" s="21"/>
      <c r="M256" s="228"/>
      <c r="N256" s="228"/>
      <c r="P256" t="str">
        <f t="shared" si="12"/>
        <v/>
      </c>
    </row>
    <row r="257" spans="2:16" x14ac:dyDescent="0.25">
      <c r="B257" s="177"/>
      <c r="C257" s="43"/>
      <c r="D257" s="173"/>
      <c r="E257" s="43"/>
      <c r="F257" s="174"/>
      <c r="G257" s="239">
        <f t="shared" si="10"/>
        <v>0</v>
      </c>
      <c r="H257" s="239"/>
      <c r="I257" s="21"/>
      <c r="J257" s="228" t="str">
        <f t="shared" si="11"/>
        <v/>
      </c>
      <c r="K257" s="228"/>
      <c r="L257" s="21"/>
      <c r="M257" s="228"/>
      <c r="N257" s="228"/>
      <c r="P257" t="str">
        <f t="shared" si="12"/>
        <v/>
      </c>
    </row>
    <row r="258" spans="2:16" x14ac:dyDescent="0.25">
      <c r="B258" s="177"/>
      <c r="C258" s="43"/>
      <c r="D258" s="173"/>
      <c r="E258" s="43"/>
      <c r="F258" s="174"/>
      <c r="G258" s="239">
        <f t="shared" si="10"/>
        <v>0</v>
      </c>
      <c r="H258" s="239"/>
      <c r="I258" s="21"/>
      <c r="J258" s="228" t="str">
        <f t="shared" si="11"/>
        <v/>
      </c>
      <c r="K258" s="228"/>
      <c r="L258" s="21"/>
      <c r="M258" s="228"/>
      <c r="N258" s="228"/>
      <c r="P258" t="str">
        <f t="shared" si="12"/>
        <v/>
      </c>
    </row>
    <row r="259" spans="2:16" x14ac:dyDescent="0.25">
      <c r="B259" s="177"/>
      <c r="C259" s="43"/>
      <c r="D259" s="173"/>
      <c r="E259" s="43"/>
      <c r="F259" s="174"/>
      <c r="G259" s="239">
        <f t="shared" si="10"/>
        <v>0</v>
      </c>
      <c r="H259" s="239"/>
      <c r="I259" s="21"/>
      <c r="J259" s="228" t="str">
        <f t="shared" si="11"/>
        <v/>
      </c>
      <c r="K259" s="228"/>
      <c r="L259" s="21"/>
      <c r="M259" s="228"/>
      <c r="N259" s="228"/>
      <c r="P259" t="str">
        <f t="shared" si="12"/>
        <v/>
      </c>
    </row>
    <row r="260" spans="2:16" x14ac:dyDescent="0.25">
      <c r="B260" s="177"/>
      <c r="C260" s="43"/>
      <c r="D260" s="173"/>
      <c r="E260" s="43"/>
      <c r="F260" s="174"/>
      <c r="G260" s="239">
        <f t="shared" si="10"/>
        <v>0</v>
      </c>
      <c r="H260" s="239"/>
      <c r="I260" s="21"/>
      <c r="J260" s="228" t="str">
        <f t="shared" si="11"/>
        <v/>
      </c>
      <c r="K260" s="228"/>
      <c r="L260" s="21"/>
      <c r="M260" s="228"/>
      <c r="N260" s="228"/>
      <c r="P260" t="str">
        <f t="shared" si="12"/>
        <v/>
      </c>
    </row>
    <row r="261" spans="2:16" x14ac:dyDescent="0.25">
      <c r="B261" s="177"/>
      <c r="C261" s="43"/>
      <c r="D261" s="173"/>
      <c r="E261" s="43"/>
      <c r="F261" s="174"/>
      <c r="G261" s="239">
        <f t="shared" si="10"/>
        <v>0</v>
      </c>
      <c r="H261" s="239"/>
      <c r="I261" s="21"/>
      <c r="J261" s="228" t="str">
        <f t="shared" si="11"/>
        <v/>
      </c>
      <c r="K261" s="228"/>
      <c r="L261" s="21"/>
      <c r="M261" s="228"/>
      <c r="N261" s="228"/>
      <c r="P261" t="str">
        <f t="shared" si="12"/>
        <v/>
      </c>
    </row>
    <row r="262" spans="2:16" x14ac:dyDescent="0.25">
      <c r="B262" s="177"/>
      <c r="C262" s="43"/>
      <c r="D262" s="173"/>
      <c r="E262" s="43"/>
      <c r="F262" s="174"/>
      <c r="G262" s="239">
        <f t="shared" si="10"/>
        <v>0</v>
      </c>
      <c r="H262" s="239"/>
      <c r="I262" s="20"/>
      <c r="J262" s="228" t="str">
        <f t="shared" si="11"/>
        <v/>
      </c>
      <c r="K262" s="228"/>
      <c r="L262" s="21"/>
      <c r="M262" s="228"/>
      <c r="N262" s="228"/>
      <c r="P262" t="str">
        <f t="shared" si="12"/>
        <v/>
      </c>
    </row>
    <row r="263" spans="2:16" x14ac:dyDescent="0.25">
      <c r="B263" s="177"/>
      <c r="C263" s="43"/>
      <c r="D263" s="173"/>
      <c r="E263" s="43"/>
      <c r="F263" s="174"/>
      <c r="G263" s="239">
        <f t="shared" si="10"/>
        <v>0</v>
      </c>
      <c r="H263" s="239"/>
      <c r="I263" s="20"/>
      <c r="J263" s="228" t="str">
        <f t="shared" si="11"/>
        <v/>
      </c>
      <c r="K263" s="228"/>
      <c r="L263" s="21"/>
      <c r="M263" s="228"/>
      <c r="N263" s="228"/>
      <c r="P263" t="str">
        <f t="shared" si="12"/>
        <v/>
      </c>
    </row>
    <row r="264" spans="2:16" x14ac:dyDescent="0.25">
      <c r="B264" s="177"/>
      <c r="C264" s="43"/>
      <c r="D264" s="173"/>
      <c r="E264" s="43"/>
      <c r="F264" s="174"/>
      <c r="G264" s="239">
        <f t="shared" si="10"/>
        <v>0</v>
      </c>
      <c r="H264" s="239"/>
      <c r="I264" s="20"/>
      <c r="J264" s="228" t="str">
        <f t="shared" si="11"/>
        <v/>
      </c>
      <c r="K264" s="228"/>
      <c r="L264" s="21"/>
      <c r="M264" s="228"/>
      <c r="N264" s="228"/>
      <c r="P264" t="str">
        <f t="shared" si="12"/>
        <v/>
      </c>
    </row>
    <row r="265" spans="2:16" x14ac:dyDescent="0.25">
      <c r="B265" s="177"/>
      <c r="C265" s="43"/>
      <c r="D265" s="173"/>
      <c r="E265" s="43"/>
      <c r="F265" s="174"/>
      <c r="G265" s="239">
        <f t="shared" si="10"/>
        <v>0</v>
      </c>
      <c r="H265" s="239"/>
      <c r="I265" s="21"/>
      <c r="J265" s="228" t="str">
        <f t="shared" si="11"/>
        <v/>
      </c>
      <c r="K265" s="228"/>
      <c r="L265" s="21"/>
      <c r="M265" s="228"/>
      <c r="N265" s="228"/>
      <c r="P265" t="str">
        <f t="shared" si="12"/>
        <v/>
      </c>
    </row>
    <row r="266" spans="2:16" x14ac:dyDescent="0.25">
      <c r="B266" s="177"/>
      <c r="C266" s="43"/>
      <c r="D266" s="173"/>
      <c r="E266" s="43"/>
      <c r="F266" s="174"/>
      <c r="G266" s="239">
        <f t="shared" si="10"/>
        <v>0</v>
      </c>
      <c r="H266" s="239"/>
      <c r="I266" s="21"/>
      <c r="J266" s="228" t="str">
        <f t="shared" si="11"/>
        <v/>
      </c>
      <c r="K266" s="228"/>
      <c r="L266" s="21"/>
      <c r="M266" s="228"/>
      <c r="N266" s="228"/>
      <c r="P266" t="str">
        <f t="shared" si="12"/>
        <v/>
      </c>
    </row>
    <row r="267" spans="2:16" x14ac:dyDescent="0.25">
      <c r="B267" s="177"/>
      <c r="C267" s="43"/>
      <c r="D267" s="173"/>
      <c r="E267" s="43"/>
      <c r="F267" s="174"/>
      <c r="G267" s="239">
        <f t="shared" si="10"/>
        <v>0</v>
      </c>
      <c r="H267" s="239"/>
      <c r="I267" s="21"/>
      <c r="J267" s="228" t="str">
        <f t="shared" si="11"/>
        <v/>
      </c>
      <c r="K267" s="228"/>
      <c r="L267" s="21"/>
      <c r="M267" s="228"/>
      <c r="N267" s="228"/>
      <c r="P267" t="str">
        <f t="shared" si="12"/>
        <v/>
      </c>
    </row>
    <row r="268" spans="2:16" x14ac:dyDescent="0.25">
      <c r="B268" s="177"/>
      <c r="C268" s="43"/>
      <c r="D268" s="173"/>
      <c r="E268" s="43"/>
      <c r="F268" s="174"/>
      <c r="G268" s="239">
        <f t="shared" si="10"/>
        <v>0</v>
      </c>
      <c r="H268" s="239"/>
      <c r="I268" s="21"/>
      <c r="J268" s="228" t="str">
        <f t="shared" si="11"/>
        <v/>
      </c>
      <c r="K268" s="228"/>
      <c r="L268" s="21"/>
      <c r="M268" s="228"/>
      <c r="N268" s="228"/>
      <c r="P268" t="str">
        <f t="shared" si="12"/>
        <v/>
      </c>
    </row>
    <row r="269" spans="2:16" x14ac:dyDescent="0.25">
      <c r="B269" s="177"/>
      <c r="C269" s="43"/>
      <c r="D269" s="173"/>
      <c r="E269" s="43"/>
      <c r="F269" s="174"/>
      <c r="G269" s="239">
        <f t="shared" si="10"/>
        <v>0</v>
      </c>
      <c r="H269" s="239"/>
      <c r="I269" s="21"/>
      <c r="J269" s="228" t="str">
        <f t="shared" si="11"/>
        <v/>
      </c>
      <c r="K269" s="228"/>
      <c r="L269" s="21"/>
      <c r="M269" s="228"/>
      <c r="N269" s="228"/>
      <c r="P269" t="str">
        <f t="shared" si="12"/>
        <v/>
      </c>
    </row>
    <row r="270" spans="2:16" x14ac:dyDescent="0.25">
      <c r="B270" s="177"/>
      <c r="C270" s="43"/>
      <c r="D270" s="173"/>
      <c r="E270" s="43"/>
      <c r="F270" s="174"/>
      <c r="G270" s="239">
        <f t="shared" si="10"/>
        <v>0</v>
      </c>
      <c r="H270" s="239"/>
      <c r="I270" s="21"/>
      <c r="J270" s="228" t="str">
        <f t="shared" si="11"/>
        <v/>
      </c>
      <c r="K270" s="228"/>
      <c r="L270" s="21"/>
      <c r="M270" s="228"/>
      <c r="N270" s="228"/>
      <c r="P270" t="str">
        <f t="shared" si="12"/>
        <v/>
      </c>
    </row>
    <row r="271" spans="2:16" x14ac:dyDescent="0.25">
      <c r="B271" s="177"/>
      <c r="C271" s="43"/>
      <c r="D271" s="173"/>
      <c r="E271" s="43"/>
      <c r="F271" s="174"/>
      <c r="G271" s="239">
        <f t="shared" si="10"/>
        <v>0</v>
      </c>
      <c r="H271" s="239"/>
      <c r="I271" s="21"/>
      <c r="J271" s="228" t="str">
        <f t="shared" si="11"/>
        <v/>
      </c>
      <c r="K271" s="228"/>
      <c r="L271" s="21"/>
      <c r="M271" s="228"/>
      <c r="N271" s="228"/>
      <c r="P271" t="str">
        <f t="shared" si="12"/>
        <v/>
      </c>
    </row>
    <row r="272" spans="2:16" x14ac:dyDescent="0.25">
      <c r="B272" s="177"/>
      <c r="C272" s="43"/>
      <c r="D272" s="173"/>
      <c r="E272" s="43"/>
      <c r="F272" s="174"/>
      <c r="G272" s="239">
        <f t="shared" si="10"/>
        <v>0</v>
      </c>
      <c r="H272" s="239"/>
      <c r="I272" s="20"/>
      <c r="J272" s="228" t="str">
        <f t="shared" si="11"/>
        <v/>
      </c>
      <c r="K272" s="228"/>
      <c r="L272" s="21"/>
      <c r="M272" s="228"/>
      <c r="N272" s="228"/>
      <c r="P272" t="str">
        <f t="shared" si="12"/>
        <v/>
      </c>
    </row>
    <row r="273" spans="2:16" x14ac:dyDescent="0.25">
      <c r="B273" s="177"/>
      <c r="C273" s="43"/>
      <c r="D273" s="173"/>
      <c r="E273" s="43"/>
      <c r="F273" s="174"/>
      <c r="G273" s="239">
        <f t="shared" si="10"/>
        <v>0</v>
      </c>
      <c r="H273" s="239"/>
      <c r="I273" s="20"/>
      <c r="J273" s="228" t="str">
        <f t="shared" si="11"/>
        <v/>
      </c>
      <c r="K273" s="228"/>
      <c r="L273" s="21"/>
      <c r="M273" s="228"/>
      <c r="N273" s="228"/>
      <c r="P273" t="str">
        <f t="shared" si="12"/>
        <v/>
      </c>
    </row>
    <row r="274" spans="2:16" x14ac:dyDescent="0.25">
      <c r="B274" s="177"/>
      <c r="C274" s="43"/>
      <c r="D274" s="173"/>
      <c r="E274" s="43"/>
      <c r="F274" s="174"/>
      <c r="G274" s="239">
        <f t="shared" si="10"/>
        <v>0</v>
      </c>
      <c r="H274" s="239"/>
      <c r="I274" s="20"/>
      <c r="J274" s="228" t="str">
        <f t="shared" si="11"/>
        <v/>
      </c>
      <c r="K274" s="228"/>
      <c r="L274" s="21"/>
      <c r="M274" s="228"/>
      <c r="N274" s="228"/>
      <c r="P274" t="str">
        <f t="shared" si="12"/>
        <v/>
      </c>
    </row>
    <row r="275" spans="2:16" x14ac:dyDescent="0.25">
      <c r="B275" s="177"/>
      <c r="C275" s="43"/>
      <c r="D275" s="173"/>
      <c r="E275" s="43"/>
      <c r="F275" s="174"/>
      <c r="G275" s="239">
        <f t="shared" si="10"/>
        <v>0</v>
      </c>
      <c r="H275" s="239"/>
      <c r="I275" s="21"/>
      <c r="J275" s="228" t="str">
        <f t="shared" si="11"/>
        <v/>
      </c>
      <c r="K275" s="228"/>
      <c r="L275" s="21"/>
      <c r="M275" s="228"/>
      <c r="N275" s="228"/>
      <c r="P275" t="str">
        <f t="shared" si="12"/>
        <v/>
      </c>
    </row>
    <row r="276" spans="2:16" x14ac:dyDescent="0.25">
      <c r="B276" s="177"/>
      <c r="C276" s="43"/>
      <c r="D276" s="173"/>
      <c r="E276" s="43"/>
      <c r="F276" s="174"/>
      <c r="G276" s="239">
        <f t="shared" si="10"/>
        <v>0</v>
      </c>
      <c r="H276" s="239"/>
      <c r="I276" s="21"/>
      <c r="J276" s="228" t="str">
        <f t="shared" si="11"/>
        <v/>
      </c>
      <c r="K276" s="228"/>
      <c r="L276" s="21"/>
      <c r="M276" s="228"/>
      <c r="N276" s="228"/>
      <c r="P276" t="str">
        <f t="shared" si="12"/>
        <v/>
      </c>
    </row>
    <row r="277" spans="2:16" x14ac:dyDescent="0.25">
      <c r="B277" s="177"/>
      <c r="C277" s="43"/>
      <c r="D277" s="173"/>
      <c r="E277" s="43"/>
      <c r="F277" s="174"/>
      <c r="G277" s="239">
        <f t="shared" si="10"/>
        <v>0</v>
      </c>
      <c r="H277" s="239"/>
      <c r="I277" s="21"/>
      <c r="J277" s="228" t="str">
        <f t="shared" si="11"/>
        <v/>
      </c>
      <c r="K277" s="228"/>
      <c r="L277" s="21"/>
      <c r="M277" s="228"/>
      <c r="N277" s="228"/>
      <c r="P277" t="str">
        <f t="shared" si="12"/>
        <v/>
      </c>
    </row>
    <row r="278" spans="2:16" x14ac:dyDescent="0.25">
      <c r="B278" s="177"/>
      <c r="C278" s="43"/>
      <c r="D278" s="173"/>
      <c r="E278" s="43"/>
      <c r="F278" s="174"/>
      <c r="G278" s="239">
        <f t="shared" si="10"/>
        <v>0</v>
      </c>
      <c r="H278" s="239"/>
      <c r="I278" s="21"/>
      <c r="J278" s="228" t="str">
        <f t="shared" si="11"/>
        <v/>
      </c>
      <c r="K278" s="228"/>
      <c r="L278" s="21"/>
      <c r="M278" s="228"/>
      <c r="N278" s="228"/>
      <c r="P278" t="str">
        <f t="shared" si="12"/>
        <v/>
      </c>
    </row>
    <row r="279" spans="2:16" x14ac:dyDescent="0.25">
      <c r="B279" s="177"/>
      <c r="C279" s="43"/>
      <c r="D279" s="173"/>
      <c r="E279" s="43"/>
      <c r="F279" s="174"/>
      <c r="G279" s="239">
        <f t="shared" si="10"/>
        <v>0</v>
      </c>
      <c r="H279" s="239"/>
      <c r="I279" s="21"/>
      <c r="J279" s="228" t="str">
        <f t="shared" si="11"/>
        <v/>
      </c>
      <c r="K279" s="228"/>
      <c r="L279" s="21"/>
      <c r="M279" s="228"/>
      <c r="N279" s="228"/>
      <c r="P279" t="str">
        <f t="shared" si="12"/>
        <v/>
      </c>
    </row>
    <row r="280" spans="2:16" x14ac:dyDescent="0.25">
      <c r="B280" s="177"/>
      <c r="C280" s="43"/>
      <c r="D280" s="173"/>
      <c r="E280" s="43"/>
      <c r="F280" s="174"/>
      <c r="G280" s="239">
        <f t="shared" si="10"/>
        <v>0</v>
      </c>
      <c r="H280" s="239"/>
      <c r="I280" s="21"/>
      <c r="J280" s="228" t="str">
        <f t="shared" si="11"/>
        <v/>
      </c>
      <c r="K280" s="228"/>
      <c r="L280" s="21"/>
      <c r="M280" s="228"/>
      <c r="N280" s="228"/>
      <c r="P280" t="str">
        <f t="shared" si="12"/>
        <v/>
      </c>
    </row>
    <row r="281" spans="2:16" x14ac:dyDescent="0.25">
      <c r="B281" s="177"/>
      <c r="C281" s="43"/>
      <c r="D281" s="173"/>
      <c r="E281" s="43"/>
      <c r="F281" s="174"/>
      <c r="G281" s="239">
        <f t="shared" si="10"/>
        <v>0</v>
      </c>
      <c r="H281" s="239"/>
      <c r="I281" s="21"/>
      <c r="J281" s="228" t="str">
        <f t="shared" si="11"/>
        <v/>
      </c>
      <c r="K281" s="228"/>
      <c r="L281" s="21"/>
      <c r="M281" s="228"/>
      <c r="N281" s="228"/>
      <c r="P281" t="str">
        <f t="shared" si="12"/>
        <v/>
      </c>
    </row>
    <row r="282" spans="2:16" x14ac:dyDescent="0.25">
      <c r="B282" s="43"/>
      <c r="F282" s="175"/>
      <c r="P282" t="str">
        <f t="shared" si="12"/>
        <v/>
      </c>
    </row>
    <row r="283" spans="2:16" x14ac:dyDescent="0.25">
      <c r="B283" s="43"/>
      <c r="F283" s="122"/>
      <c r="P283" t="str">
        <f t="shared" si="12"/>
        <v/>
      </c>
    </row>
    <row r="284" spans="2:16" x14ac:dyDescent="0.25">
      <c r="B284" s="43"/>
      <c r="F284" s="122"/>
      <c r="P284" t="str">
        <f t="shared" si="12"/>
        <v/>
      </c>
    </row>
    <row r="285" spans="2:16" x14ac:dyDescent="0.25">
      <c r="B285" s="43"/>
      <c r="F285" s="122"/>
      <c r="P285" t="str">
        <f t="shared" si="12"/>
        <v/>
      </c>
    </row>
    <row r="286" spans="2:16" x14ac:dyDescent="0.25">
      <c r="B286" s="43"/>
      <c r="F286" s="122"/>
      <c r="P286" t="str">
        <f t="shared" si="12"/>
        <v/>
      </c>
    </row>
    <row r="287" spans="2:16" x14ac:dyDescent="0.25">
      <c r="B287" s="43"/>
      <c r="F287" s="122"/>
      <c r="P287" t="str">
        <f t="shared" si="12"/>
        <v/>
      </c>
    </row>
    <row r="288" spans="2:16" x14ac:dyDescent="0.25">
      <c r="B288" s="43"/>
      <c r="F288" s="122"/>
      <c r="P288" t="str">
        <f t="shared" si="12"/>
        <v/>
      </c>
    </row>
    <row r="289" spans="2:16" x14ac:dyDescent="0.25">
      <c r="B289" s="43"/>
      <c r="F289" s="122"/>
      <c r="P289" t="str">
        <f t="shared" si="12"/>
        <v/>
      </c>
    </row>
    <row r="290" spans="2:16" x14ac:dyDescent="0.25">
      <c r="B290" s="43"/>
      <c r="F290" s="122"/>
      <c r="P290" t="str">
        <f t="shared" si="12"/>
        <v/>
      </c>
    </row>
    <row r="291" spans="2:16" x14ac:dyDescent="0.25">
      <c r="B291" s="43"/>
      <c r="F291" s="122"/>
      <c r="P291" t="str">
        <f t="shared" si="12"/>
        <v/>
      </c>
    </row>
    <row r="292" spans="2:16" x14ac:dyDescent="0.25">
      <c r="B292" s="43"/>
      <c r="F292" s="122"/>
      <c r="P292" t="str">
        <f t="shared" si="12"/>
        <v/>
      </c>
    </row>
    <row r="293" spans="2:16" x14ac:dyDescent="0.25">
      <c r="B293" s="43"/>
      <c r="F293" s="122"/>
      <c r="P293" t="str">
        <f t="shared" si="12"/>
        <v/>
      </c>
    </row>
    <row r="294" spans="2:16" x14ac:dyDescent="0.25">
      <c r="B294" s="43"/>
      <c r="F294" s="122"/>
      <c r="P294" t="str">
        <f t="shared" si="12"/>
        <v/>
      </c>
    </row>
    <row r="295" spans="2:16" x14ac:dyDescent="0.25">
      <c r="B295" s="43"/>
      <c r="F295" s="122"/>
      <c r="P295" t="str">
        <f t="shared" si="12"/>
        <v/>
      </c>
    </row>
    <row r="296" spans="2:16" x14ac:dyDescent="0.25">
      <c r="B296" s="43"/>
      <c r="F296" s="122"/>
      <c r="P296" t="str">
        <f t="shared" si="12"/>
        <v/>
      </c>
    </row>
    <row r="297" spans="2:16" x14ac:dyDescent="0.25">
      <c r="B297" s="43"/>
      <c r="F297" s="122"/>
      <c r="P297" t="str">
        <f t="shared" si="12"/>
        <v/>
      </c>
    </row>
    <row r="298" spans="2:16" x14ac:dyDescent="0.25">
      <c r="B298" s="43"/>
      <c r="F298" s="122"/>
      <c r="P298" t="str">
        <f t="shared" si="12"/>
        <v/>
      </c>
    </row>
    <row r="299" spans="2:16" x14ac:dyDescent="0.25">
      <c r="B299" s="43"/>
      <c r="F299" s="122"/>
      <c r="P299" t="str">
        <f t="shared" si="12"/>
        <v/>
      </c>
    </row>
    <row r="300" spans="2:16" x14ac:dyDescent="0.25">
      <c r="B300" s="43"/>
      <c r="F300" s="122"/>
      <c r="P300" t="str">
        <f t="shared" si="12"/>
        <v/>
      </c>
    </row>
    <row r="301" spans="2:16" x14ac:dyDescent="0.25">
      <c r="B301" s="43"/>
      <c r="F301" s="122"/>
      <c r="P301" t="str">
        <f t="shared" si="12"/>
        <v/>
      </c>
    </row>
    <row r="302" spans="2:16" x14ac:dyDescent="0.25">
      <c r="B302" s="43"/>
      <c r="F302" s="122"/>
      <c r="P302" t="str">
        <f t="shared" si="12"/>
        <v/>
      </c>
    </row>
    <row r="303" spans="2:16" x14ac:dyDescent="0.25">
      <c r="B303" s="43"/>
      <c r="F303" s="122"/>
      <c r="P303" t="str">
        <f t="shared" si="12"/>
        <v/>
      </c>
    </row>
    <row r="304" spans="2:16" x14ac:dyDescent="0.25">
      <c r="B304" s="43"/>
      <c r="F304" s="122"/>
      <c r="P304" t="str">
        <f t="shared" si="12"/>
        <v/>
      </c>
    </row>
    <row r="305" spans="2:16" x14ac:dyDescent="0.25">
      <c r="B305" s="43"/>
      <c r="F305" s="122"/>
      <c r="P305" t="str">
        <f t="shared" si="12"/>
        <v/>
      </c>
    </row>
    <row r="306" spans="2:16" x14ac:dyDescent="0.25">
      <c r="B306" s="43"/>
      <c r="F306" s="122"/>
      <c r="P306" t="str">
        <f t="shared" si="12"/>
        <v/>
      </c>
    </row>
    <row r="307" spans="2:16" x14ac:dyDescent="0.25">
      <c r="B307" s="43"/>
      <c r="F307" s="122"/>
      <c r="P307" t="str">
        <f t="shared" si="12"/>
        <v/>
      </c>
    </row>
    <row r="308" spans="2:16" x14ac:dyDescent="0.25">
      <c r="B308" s="43"/>
      <c r="F308" s="122"/>
      <c r="P308" t="str">
        <f t="shared" si="12"/>
        <v/>
      </c>
    </row>
    <row r="309" spans="2:16" x14ac:dyDescent="0.25">
      <c r="B309" s="43"/>
      <c r="F309" s="122"/>
      <c r="P309" t="str">
        <f t="shared" si="12"/>
        <v/>
      </c>
    </row>
    <row r="310" spans="2:16" x14ac:dyDescent="0.25">
      <c r="B310" s="43"/>
      <c r="F310" s="122"/>
      <c r="P310" t="str">
        <f t="shared" si="12"/>
        <v/>
      </c>
    </row>
    <row r="311" spans="2:16" x14ac:dyDescent="0.25">
      <c r="B311" s="43"/>
      <c r="F311" s="122"/>
      <c r="P311" t="str">
        <f t="shared" si="12"/>
        <v/>
      </c>
    </row>
    <row r="312" spans="2:16" x14ac:dyDescent="0.25">
      <c r="B312" s="43"/>
      <c r="F312" s="122"/>
      <c r="P312" t="str">
        <f t="shared" si="12"/>
        <v/>
      </c>
    </row>
    <row r="313" spans="2:16" x14ac:dyDescent="0.25">
      <c r="B313" s="43"/>
      <c r="F313" s="122"/>
      <c r="P313" t="str">
        <f t="shared" si="12"/>
        <v/>
      </c>
    </row>
    <row r="314" spans="2:16" x14ac:dyDescent="0.25">
      <c r="B314" s="43"/>
      <c r="F314" s="122"/>
      <c r="P314" t="str">
        <f t="shared" si="12"/>
        <v/>
      </c>
    </row>
    <row r="315" spans="2:16" x14ac:dyDescent="0.25">
      <c r="B315" s="43"/>
      <c r="F315" s="122"/>
      <c r="P315" t="str">
        <f t="shared" si="12"/>
        <v/>
      </c>
    </row>
    <row r="316" spans="2:16" x14ac:dyDescent="0.25">
      <c r="B316" s="43"/>
      <c r="F316" s="122"/>
      <c r="P316" t="str">
        <f t="shared" si="12"/>
        <v/>
      </c>
    </row>
    <row r="317" spans="2:16" x14ac:dyDescent="0.25">
      <c r="B317" s="43"/>
      <c r="F317" s="122"/>
      <c r="P317" t="str">
        <f t="shared" si="12"/>
        <v/>
      </c>
    </row>
    <row r="318" spans="2:16" x14ac:dyDescent="0.25">
      <c r="F318" s="122"/>
      <c r="P318" t="str">
        <f t="shared" si="12"/>
        <v/>
      </c>
    </row>
    <row r="319" spans="2:16" x14ac:dyDescent="0.25">
      <c r="F319" s="122"/>
      <c r="P319" t="str">
        <f t="shared" ref="P319:P326" si="13">IF(F319="","",VLOOKUP(F319,$AO$13:$AP$17,2,TRUE))</f>
        <v/>
      </c>
    </row>
    <row r="320" spans="2:16" x14ac:dyDescent="0.25">
      <c r="F320" s="122"/>
      <c r="P320" t="str">
        <f t="shared" si="13"/>
        <v/>
      </c>
    </row>
    <row r="321" spans="6:16" x14ac:dyDescent="0.25">
      <c r="F321" s="122"/>
      <c r="P321" t="str">
        <f t="shared" si="13"/>
        <v/>
      </c>
    </row>
    <row r="322" spans="6:16" x14ac:dyDescent="0.25">
      <c r="F322" s="122"/>
      <c r="P322" t="str">
        <f t="shared" si="13"/>
        <v/>
      </c>
    </row>
    <row r="323" spans="6:16" x14ac:dyDescent="0.25">
      <c r="F323" s="122"/>
      <c r="P323" t="str">
        <f t="shared" si="13"/>
        <v/>
      </c>
    </row>
    <row r="324" spans="6:16" x14ac:dyDescent="0.25">
      <c r="F324" s="122"/>
      <c r="P324" t="str">
        <f t="shared" si="13"/>
        <v/>
      </c>
    </row>
    <row r="325" spans="6:16" x14ac:dyDescent="0.25">
      <c r="F325" s="122"/>
      <c r="P325" t="str">
        <f t="shared" si="13"/>
        <v/>
      </c>
    </row>
    <row r="326" spans="6:16" x14ac:dyDescent="0.25">
      <c r="F326" s="122"/>
      <c r="P326" t="str">
        <f t="shared" si="13"/>
        <v/>
      </c>
    </row>
    <row r="327" spans="6:16" x14ac:dyDescent="0.25">
      <c r="F327" s="122"/>
    </row>
    <row r="328" spans="6:16" x14ac:dyDescent="0.25">
      <c r="F328" s="122"/>
    </row>
    <row r="329" spans="6:16" x14ac:dyDescent="0.25">
      <c r="F329" s="122"/>
    </row>
    <row r="330" spans="6:16" x14ac:dyDescent="0.25">
      <c r="F330" s="122"/>
    </row>
    <row r="331" spans="6:16" x14ac:dyDescent="0.25">
      <c r="F331" s="122"/>
    </row>
    <row r="332" spans="6:16" x14ac:dyDescent="0.25">
      <c r="F332" s="122"/>
    </row>
    <row r="333" spans="6:16" x14ac:dyDescent="0.25">
      <c r="F333" s="122"/>
    </row>
    <row r="334" spans="6:16" x14ac:dyDescent="0.25">
      <c r="F334" s="122"/>
    </row>
    <row r="335" spans="6:16" x14ac:dyDescent="0.25">
      <c r="F335" s="122"/>
    </row>
    <row r="336" spans="6:16" x14ac:dyDescent="0.25">
      <c r="F336" s="122"/>
    </row>
    <row r="337" spans="6:6" x14ac:dyDescent="0.25">
      <c r="F337" s="122"/>
    </row>
    <row r="338" spans="6:6" x14ac:dyDescent="0.25">
      <c r="F338" s="122"/>
    </row>
    <row r="339" spans="6:6" x14ac:dyDescent="0.25">
      <c r="F339" s="122"/>
    </row>
    <row r="340" spans="6:6" x14ac:dyDescent="0.25">
      <c r="F340" s="122"/>
    </row>
    <row r="341" spans="6:6" x14ac:dyDescent="0.25">
      <c r="F341" s="122"/>
    </row>
    <row r="342" spans="6:6" x14ac:dyDescent="0.25">
      <c r="F342" s="122"/>
    </row>
    <row r="343" spans="6:6" x14ac:dyDescent="0.25">
      <c r="F343" s="122"/>
    </row>
    <row r="344" spans="6:6" x14ac:dyDescent="0.25">
      <c r="F344" s="122"/>
    </row>
    <row r="345" spans="6:6" x14ac:dyDescent="0.25">
      <c r="F345" s="122"/>
    </row>
    <row r="346" spans="6:6" x14ac:dyDescent="0.25">
      <c r="F346" s="122"/>
    </row>
    <row r="347" spans="6:6" x14ac:dyDescent="0.25">
      <c r="F347" s="122"/>
    </row>
    <row r="348" spans="6:6" x14ac:dyDescent="0.25">
      <c r="F348" s="122"/>
    </row>
    <row r="349" spans="6:6" x14ac:dyDescent="0.25">
      <c r="F349" s="122"/>
    </row>
    <row r="350" spans="6:6" x14ac:dyDescent="0.25">
      <c r="F350" s="122"/>
    </row>
    <row r="351" spans="6:6" x14ac:dyDescent="0.25">
      <c r="F351" s="122"/>
    </row>
    <row r="352" spans="6:6" x14ac:dyDescent="0.25">
      <c r="F352" s="122"/>
    </row>
    <row r="353" spans="6:6" x14ac:dyDescent="0.25">
      <c r="F353" s="122"/>
    </row>
    <row r="354" spans="6:6" x14ac:dyDescent="0.25">
      <c r="F354" s="122"/>
    </row>
    <row r="355" spans="6:6" x14ac:dyDescent="0.25">
      <c r="F355" s="122"/>
    </row>
    <row r="356" spans="6:6" x14ac:dyDescent="0.25">
      <c r="F356" s="122"/>
    </row>
    <row r="357" spans="6:6" x14ac:dyDescent="0.25">
      <c r="F357" s="122"/>
    </row>
    <row r="358" spans="6:6" x14ac:dyDescent="0.25">
      <c r="F358" s="122"/>
    </row>
    <row r="359" spans="6:6" x14ac:dyDescent="0.25">
      <c r="F359" s="122"/>
    </row>
    <row r="360" spans="6:6" x14ac:dyDescent="0.25">
      <c r="F360" s="122"/>
    </row>
    <row r="361" spans="6:6" x14ac:dyDescent="0.25">
      <c r="F361" s="122"/>
    </row>
    <row r="362" spans="6:6" x14ac:dyDescent="0.25">
      <c r="F362" s="122"/>
    </row>
    <row r="363" spans="6:6" x14ac:dyDescent="0.25">
      <c r="F363" s="122"/>
    </row>
    <row r="364" spans="6:6" x14ac:dyDescent="0.25">
      <c r="F364" s="122"/>
    </row>
    <row r="365" spans="6:6" x14ac:dyDescent="0.25">
      <c r="F365" s="122"/>
    </row>
    <row r="366" spans="6:6" x14ac:dyDescent="0.25">
      <c r="F366" s="122"/>
    </row>
    <row r="367" spans="6:6" x14ac:dyDescent="0.25">
      <c r="F367" s="122"/>
    </row>
    <row r="368" spans="6:6" x14ac:dyDescent="0.25">
      <c r="F368" s="122"/>
    </row>
    <row r="369" spans="6:6" x14ac:dyDescent="0.25">
      <c r="F369" s="122"/>
    </row>
    <row r="370" spans="6:6" x14ac:dyDescent="0.25">
      <c r="F370" s="122"/>
    </row>
    <row r="371" spans="6:6" x14ac:dyDescent="0.25">
      <c r="F371" s="122"/>
    </row>
    <row r="372" spans="6:6" x14ac:dyDescent="0.25">
      <c r="F372" s="122"/>
    </row>
    <row r="373" spans="6:6" x14ac:dyDescent="0.25">
      <c r="F373" s="122"/>
    </row>
    <row r="374" spans="6:6" x14ac:dyDescent="0.25">
      <c r="F374" s="122"/>
    </row>
    <row r="375" spans="6:6" x14ac:dyDescent="0.25">
      <c r="F375" s="122"/>
    </row>
    <row r="376" spans="6:6" x14ac:dyDescent="0.25">
      <c r="F376" s="122"/>
    </row>
    <row r="377" spans="6:6" x14ac:dyDescent="0.25">
      <c r="F377" s="122"/>
    </row>
    <row r="378" spans="6:6" x14ac:dyDescent="0.25">
      <c r="F378" s="122"/>
    </row>
    <row r="379" spans="6:6" x14ac:dyDescent="0.25">
      <c r="F379" s="122"/>
    </row>
    <row r="380" spans="6:6" x14ac:dyDescent="0.25">
      <c r="F380" s="122"/>
    </row>
    <row r="381" spans="6:6" x14ac:dyDescent="0.25">
      <c r="F381" s="122"/>
    </row>
    <row r="382" spans="6:6" x14ac:dyDescent="0.25">
      <c r="F382" s="122"/>
    </row>
    <row r="383" spans="6:6" x14ac:dyDescent="0.25">
      <c r="F383" s="122"/>
    </row>
    <row r="384" spans="6:6" x14ac:dyDescent="0.25">
      <c r="F384" s="122"/>
    </row>
    <row r="385" spans="6:6" x14ac:dyDescent="0.25">
      <c r="F385" s="122"/>
    </row>
    <row r="386" spans="6:6" x14ac:dyDescent="0.25">
      <c r="F386" s="122"/>
    </row>
    <row r="387" spans="6:6" x14ac:dyDescent="0.25">
      <c r="F387" s="122"/>
    </row>
    <row r="388" spans="6:6" x14ac:dyDescent="0.25">
      <c r="F388" s="122"/>
    </row>
    <row r="389" spans="6:6" x14ac:dyDescent="0.25">
      <c r="F389" s="122"/>
    </row>
    <row r="390" spans="6:6" x14ac:dyDescent="0.25">
      <c r="F390" s="122"/>
    </row>
    <row r="391" spans="6:6" x14ac:dyDescent="0.25">
      <c r="F391" s="122"/>
    </row>
    <row r="392" spans="6:6" x14ac:dyDescent="0.25">
      <c r="F392" s="122"/>
    </row>
    <row r="393" spans="6:6" x14ac:dyDescent="0.25">
      <c r="F393" s="122"/>
    </row>
    <row r="394" spans="6:6" x14ac:dyDescent="0.25">
      <c r="F394" s="122"/>
    </row>
    <row r="395" spans="6:6" x14ac:dyDescent="0.25">
      <c r="F395" s="122"/>
    </row>
    <row r="396" spans="6:6" x14ac:dyDescent="0.25">
      <c r="F396" s="122"/>
    </row>
    <row r="397" spans="6:6" x14ac:dyDescent="0.25">
      <c r="F397" s="122"/>
    </row>
    <row r="398" spans="6:6" x14ac:dyDescent="0.25">
      <c r="F398" s="122"/>
    </row>
    <row r="399" spans="6:6" x14ac:dyDescent="0.25">
      <c r="F399" s="122"/>
    </row>
    <row r="400" spans="6:6" x14ac:dyDescent="0.25">
      <c r="F400" s="122"/>
    </row>
    <row r="401" spans="6:6" x14ac:dyDescent="0.25">
      <c r="F401" s="122"/>
    </row>
    <row r="402" spans="6:6" x14ac:dyDescent="0.25">
      <c r="F402" s="122"/>
    </row>
    <row r="403" spans="6:6" x14ac:dyDescent="0.25">
      <c r="F403" s="122"/>
    </row>
    <row r="404" spans="6:6" x14ac:dyDescent="0.25">
      <c r="F404" s="122"/>
    </row>
    <row r="405" spans="6:6" x14ac:dyDescent="0.25">
      <c r="F405" s="122"/>
    </row>
    <row r="406" spans="6:6" x14ac:dyDescent="0.25">
      <c r="F406" s="122"/>
    </row>
    <row r="407" spans="6:6" x14ac:dyDescent="0.25">
      <c r="F407" s="122"/>
    </row>
    <row r="408" spans="6:6" x14ac:dyDescent="0.25">
      <c r="F408" s="122"/>
    </row>
    <row r="409" spans="6:6" x14ac:dyDescent="0.25">
      <c r="F409" s="122"/>
    </row>
    <row r="410" spans="6:6" x14ac:dyDescent="0.25">
      <c r="F410" s="122"/>
    </row>
    <row r="411" spans="6:6" x14ac:dyDescent="0.25">
      <c r="F411" s="122"/>
    </row>
    <row r="412" spans="6:6" x14ac:dyDescent="0.25">
      <c r="F412" s="122"/>
    </row>
    <row r="413" spans="6:6" x14ac:dyDescent="0.25">
      <c r="F413" s="122"/>
    </row>
    <row r="414" spans="6:6" x14ac:dyDescent="0.25">
      <c r="F414" s="122"/>
    </row>
    <row r="415" spans="6:6" x14ac:dyDescent="0.25">
      <c r="F415" s="122"/>
    </row>
    <row r="416" spans="6:6" x14ac:dyDescent="0.25">
      <c r="F416" s="122"/>
    </row>
    <row r="417" spans="6:6" x14ac:dyDescent="0.25">
      <c r="F417" s="122"/>
    </row>
    <row r="418" spans="6:6" x14ac:dyDescent="0.25">
      <c r="F418" s="122"/>
    </row>
    <row r="419" spans="6:6" x14ac:dyDescent="0.25">
      <c r="F419" s="122"/>
    </row>
    <row r="420" spans="6:6" x14ac:dyDescent="0.25">
      <c r="F420" s="122"/>
    </row>
    <row r="421" spans="6:6" x14ac:dyDescent="0.25">
      <c r="F421" s="122"/>
    </row>
    <row r="422" spans="6:6" x14ac:dyDescent="0.25">
      <c r="F422" s="122"/>
    </row>
    <row r="423" spans="6:6" x14ac:dyDescent="0.25">
      <c r="F423" s="122"/>
    </row>
    <row r="424" spans="6:6" x14ac:dyDescent="0.25">
      <c r="F424" s="122"/>
    </row>
    <row r="425" spans="6:6" x14ac:dyDescent="0.25">
      <c r="F425" s="122"/>
    </row>
    <row r="426" spans="6:6" x14ac:dyDescent="0.25">
      <c r="F426" s="122"/>
    </row>
    <row r="427" spans="6:6" x14ac:dyDescent="0.25">
      <c r="F427" s="122"/>
    </row>
    <row r="428" spans="6:6" x14ac:dyDescent="0.25">
      <c r="F428" s="122"/>
    </row>
    <row r="429" spans="6:6" x14ac:dyDescent="0.25">
      <c r="F429" s="122"/>
    </row>
    <row r="430" spans="6:6" x14ac:dyDescent="0.25">
      <c r="F430" s="122"/>
    </row>
    <row r="431" spans="6:6" x14ac:dyDescent="0.25">
      <c r="F431" s="122"/>
    </row>
    <row r="432" spans="6:6" x14ac:dyDescent="0.25">
      <c r="F432" s="122"/>
    </row>
    <row r="433" spans="6:6" x14ac:dyDescent="0.25">
      <c r="F433" s="122"/>
    </row>
    <row r="434" spans="6:6" x14ac:dyDescent="0.25">
      <c r="F434" s="122"/>
    </row>
    <row r="435" spans="6:6" x14ac:dyDescent="0.25">
      <c r="F435" s="122"/>
    </row>
    <row r="436" spans="6:6" x14ac:dyDescent="0.25">
      <c r="F436" s="122"/>
    </row>
    <row r="437" spans="6:6" x14ac:dyDescent="0.25">
      <c r="F437" s="122"/>
    </row>
    <row r="438" spans="6:6" x14ac:dyDescent="0.25">
      <c r="F438" s="122"/>
    </row>
    <row r="439" spans="6:6" x14ac:dyDescent="0.25">
      <c r="F439" s="122"/>
    </row>
    <row r="440" spans="6:6" x14ac:dyDescent="0.25">
      <c r="F440" s="122"/>
    </row>
    <row r="441" spans="6:6" x14ac:dyDescent="0.25">
      <c r="F441" s="122"/>
    </row>
    <row r="442" spans="6:6" x14ac:dyDescent="0.25">
      <c r="F442" s="122"/>
    </row>
    <row r="443" spans="6:6" x14ac:dyDescent="0.25">
      <c r="F443" s="122"/>
    </row>
    <row r="444" spans="6:6" x14ac:dyDescent="0.25">
      <c r="F444" s="122"/>
    </row>
    <row r="445" spans="6:6" x14ac:dyDescent="0.25">
      <c r="F445" s="122"/>
    </row>
  </sheetData>
  <mergeCells count="779">
    <mergeCell ref="AI26:AM26"/>
    <mergeCell ref="G273:H273"/>
    <mergeCell ref="G274:H274"/>
    <mergeCell ref="G228:H228"/>
    <mergeCell ref="G230:H230"/>
    <mergeCell ref="G278:H278"/>
    <mergeCell ref="G279:H279"/>
    <mergeCell ref="G232:H232"/>
    <mergeCell ref="G233:H233"/>
    <mergeCell ref="G202:H202"/>
    <mergeCell ref="G203:H203"/>
    <mergeCell ref="G204:H204"/>
    <mergeCell ref="G205:H205"/>
    <mergeCell ref="G206:H206"/>
    <mergeCell ref="G207:H207"/>
    <mergeCell ref="G226:H226"/>
    <mergeCell ref="G227:H227"/>
    <mergeCell ref="G240:H240"/>
    <mergeCell ref="G208:H208"/>
    <mergeCell ref="G209:H209"/>
    <mergeCell ref="G210:H210"/>
    <mergeCell ref="G211:H211"/>
    <mergeCell ref="G212:H212"/>
    <mergeCell ref="G239:H239"/>
    <mergeCell ref="G243:H243"/>
    <mergeCell ref="G244:H244"/>
    <mergeCell ref="G245:H245"/>
    <mergeCell ref="G246:H246"/>
    <mergeCell ref="G213:H213"/>
    <mergeCell ref="G214:H214"/>
    <mergeCell ref="G215:H215"/>
    <mergeCell ref="G216:H216"/>
    <mergeCell ref="G217:H217"/>
    <mergeCell ref="G218:H218"/>
    <mergeCell ref="G219:H219"/>
    <mergeCell ref="G220:H220"/>
    <mergeCell ref="G221:H221"/>
    <mergeCell ref="G241:H241"/>
    <mergeCell ref="G242:H242"/>
    <mergeCell ref="G234:H234"/>
    <mergeCell ref="G235:H235"/>
    <mergeCell ref="G236:H236"/>
    <mergeCell ref="G237:H237"/>
    <mergeCell ref="G238:H238"/>
    <mergeCell ref="G231:H231"/>
    <mergeCell ref="G222:H222"/>
    <mergeCell ref="G223:H223"/>
    <mergeCell ref="G224:H224"/>
    <mergeCell ref="G281:H281"/>
    <mergeCell ref="G255:H255"/>
    <mergeCell ref="G256:H256"/>
    <mergeCell ref="G257:H257"/>
    <mergeCell ref="G258:H258"/>
    <mergeCell ref="G259:H259"/>
    <mergeCell ref="G260:H260"/>
    <mergeCell ref="G261:H261"/>
    <mergeCell ref="G262:H262"/>
    <mergeCell ref="G263:H263"/>
    <mergeCell ref="G264:H264"/>
    <mergeCell ref="G265:H265"/>
    <mergeCell ref="G266:H266"/>
    <mergeCell ref="G267:H267"/>
    <mergeCell ref="G268:H268"/>
    <mergeCell ref="G269:H269"/>
    <mergeCell ref="G270:H270"/>
    <mergeCell ref="G271:H271"/>
    <mergeCell ref="G272:H272"/>
    <mergeCell ref="G275:H275"/>
    <mergeCell ref="G276:H276"/>
    <mergeCell ref="G277:H277"/>
    <mergeCell ref="G280:H280"/>
    <mergeCell ref="G225:H225"/>
    <mergeCell ref="G164:H164"/>
    <mergeCell ref="G165:H165"/>
    <mergeCell ref="G166:H166"/>
    <mergeCell ref="G167:H167"/>
    <mergeCell ref="G168:H168"/>
    <mergeCell ref="G169:H169"/>
    <mergeCell ref="G170:H170"/>
    <mergeCell ref="G171:H171"/>
    <mergeCell ref="G172:H172"/>
    <mergeCell ref="G173:H173"/>
    <mergeCell ref="G174:H174"/>
    <mergeCell ref="G175:H175"/>
    <mergeCell ref="G176:H176"/>
    <mergeCell ref="G177:H177"/>
    <mergeCell ref="G178:H178"/>
    <mergeCell ref="G179:H179"/>
    <mergeCell ref="G180:H180"/>
    <mergeCell ref="G199:H199"/>
    <mergeCell ref="G200:H200"/>
    <mergeCell ref="G201:H201"/>
    <mergeCell ref="G163:H163"/>
    <mergeCell ref="G129:H129"/>
    <mergeCell ref="G130:H130"/>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3:H143"/>
    <mergeCell ref="G144:H144"/>
    <mergeCell ref="G147:H147"/>
    <mergeCell ref="G148:H148"/>
    <mergeCell ref="G149:H149"/>
    <mergeCell ref="G150:H150"/>
    <mergeCell ref="G151:H151"/>
    <mergeCell ref="G152:H152"/>
    <mergeCell ref="G153:H153"/>
    <mergeCell ref="G126:H126"/>
    <mergeCell ref="G127:H127"/>
    <mergeCell ref="G156:H156"/>
    <mergeCell ref="G157:H157"/>
    <mergeCell ref="G158:H158"/>
    <mergeCell ref="G159:H159"/>
    <mergeCell ref="G160:H160"/>
    <mergeCell ref="G128:H128"/>
    <mergeCell ref="G161:H161"/>
    <mergeCell ref="G162:H162"/>
    <mergeCell ref="G154:H154"/>
    <mergeCell ref="G155:H155"/>
    <mergeCell ref="G80:H80"/>
    <mergeCell ref="G81:H81"/>
    <mergeCell ref="G82:H82"/>
    <mergeCell ref="G83:H83"/>
    <mergeCell ref="G84:H84"/>
    <mergeCell ref="G145:H145"/>
    <mergeCell ref="G108:H108"/>
    <mergeCell ref="G109:H109"/>
    <mergeCell ref="G110:H110"/>
    <mergeCell ref="G111:H111"/>
    <mergeCell ref="G112:H112"/>
    <mergeCell ref="G113:H113"/>
    <mergeCell ref="G114:H114"/>
    <mergeCell ref="G115:H115"/>
    <mergeCell ref="G116:H116"/>
    <mergeCell ref="G117:H117"/>
    <mergeCell ref="G118:H118"/>
    <mergeCell ref="G119:H119"/>
    <mergeCell ref="G120:H120"/>
    <mergeCell ref="G121:H121"/>
    <mergeCell ref="G91:H91"/>
    <mergeCell ref="G125:H125"/>
    <mergeCell ref="B17:D20"/>
    <mergeCell ref="D56:D61"/>
    <mergeCell ref="F56:F61"/>
    <mergeCell ref="G62:H62"/>
    <mergeCell ref="G63:H63"/>
    <mergeCell ref="G64:H64"/>
    <mergeCell ref="G65:H65"/>
    <mergeCell ref="G66:H66"/>
    <mergeCell ref="G67:H67"/>
    <mergeCell ref="D28:F28"/>
    <mergeCell ref="D30:E30"/>
    <mergeCell ref="D31:E31"/>
    <mergeCell ref="G75:H75"/>
    <mergeCell ref="B56:C61"/>
    <mergeCell ref="G85:H85"/>
    <mergeCell ref="G86:H86"/>
    <mergeCell ref="G87:H87"/>
    <mergeCell ref="G88:H88"/>
    <mergeCell ref="A47:F47"/>
    <mergeCell ref="G105:H105"/>
    <mergeCell ref="G71:H71"/>
    <mergeCell ref="D37:E37"/>
    <mergeCell ref="D38:E38"/>
    <mergeCell ref="G122:H122"/>
    <mergeCell ref="G123:H123"/>
    <mergeCell ref="G124:H124"/>
    <mergeCell ref="M74:N74"/>
    <mergeCell ref="M75:N75"/>
    <mergeCell ref="M76:N76"/>
    <mergeCell ref="M67:N67"/>
    <mergeCell ref="M68:N68"/>
    <mergeCell ref="M69:N69"/>
    <mergeCell ref="M70:N70"/>
    <mergeCell ref="M71:N71"/>
    <mergeCell ref="M106:N106"/>
    <mergeCell ref="M100:N100"/>
    <mergeCell ref="M101:N101"/>
    <mergeCell ref="M92:N92"/>
    <mergeCell ref="M93:N93"/>
    <mergeCell ref="M94:N94"/>
    <mergeCell ref="M95:N95"/>
    <mergeCell ref="G92:H92"/>
    <mergeCell ref="G72:H72"/>
    <mergeCell ref="G73:H73"/>
    <mergeCell ref="G74:H74"/>
    <mergeCell ref="G76:H76"/>
    <mergeCell ref="G77:H77"/>
    <mergeCell ref="G78:H78"/>
    <mergeCell ref="G79:H79"/>
    <mergeCell ref="G89:H89"/>
    <mergeCell ref="G90:H90"/>
    <mergeCell ref="W30:Y30"/>
    <mergeCell ref="M72:N72"/>
    <mergeCell ref="W31:Y31"/>
    <mergeCell ref="W32:Y32"/>
    <mergeCell ref="W33:Y33"/>
    <mergeCell ref="W34:Y34"/>
    <mergeCell ref="W35:Y35"/>
    <mergeCell ref="W36:Y36"/>
    <mergeCell ref="W37:Y37"/>
    <mergeCell ref="L37:O37"/>
    <mergeCell ref="B54:N55"/>
    <mergeCell ref="J56:K61"/>
    <mergeCell ref="G56:H61"/>
    <mergeCell ref="D32:E32"/>
    <mergeCell ref="J67:K67"/>
    <mergeCell ref="J68:K68"/>
    <mergeCell ref="J69:K69"/>
    <mergeCell ref="J70:K70"/>
    <mergeCell ref="J71:K71"/>
    <mergeCell ref="M62:N62"/>
    <mergeCell ref="G68:H68"/>
    <mergeCell ref="G69:H69"/>
    <mergeCell ref="G70:H70"/>
    <mergeCell ref="W42:Y43"/>
    <mergeCell ref="W40:Y40"/>
    <mergeCell ref="X29:Y29"/>
    <mergeCell ref="S10:T10"/>
    <mergeCell ref="AF45:AG45"/>
    <mergeCell ref="Z43:AA43"/>
    <mergeCell ref="X39:Y39"/>
    <mergeCell ref="X41:Y41"/>
    <mergeCell ref="R15:T15"/>
    <mergeCell ref="Q29:R29"/>
    <mergeCell ref="U14:AC15"/>
    <mergeCell ref="R18:T18"/>
    <mergeCell ref="S45:U45"/>
    <mergeCell ref="T35:U35"/>
    <mergeCell ref="T36:U36"/>
    <mergeCell ref="T37:U37"/>
    <mergeCell ref="T38:U38"/>
    <mergeCell ref="Q35:R35"/>
    <mergeCell ref="Q36:R36"/>
    <mergeCell ref="Q37:R37"/>
    <mergeCell ref="Z41:AA41"/>
    <mergeCell ref="G28:I28"/>
    <mergeCell ref="M28:O28"/>
    <mergeCell ref="Z36:AA36"/>
    <mergeCell ref="Z40:AA40"/>
    <mergeCell ref="Z32:AA32"/>
    <mergeCell ref="Z33:AA33"/>
    <mergeCell ref="Z34:AA34"/>
    <mergeCell ref="Z30:AA30"/>
    <mergeCell ref="Z31:AA31"/>
    <mergeCell ref="T33:U33"/>
    <mergeCell ref="Z37:AA37"/>
    <mergeCell ref="Z38:AA38"/>
    <mergeCell ref="W38:Y38"/>
    <mergeCell ref="T34:U34"/>
    <mergeCell ref="Q34:R34"/>
    <mergeCell ref="T28:U28"/>
    <mergeCell ref="T29:U29"/>
    <mergeCell ref="Z29:AA29"/>
    <mergeCell ref="Z39:AA39"/>
    <mergeCell ref="W28:AA28"/>
    <mergeCell ref="Q21:S21"/>
    <mergeCell ref="Q22:S22"/>
    <mergeCell ref="M250:N250"/>
    <mergeCell ref="M251:N251"/>
    <mergeCell ref="M242:N242"/>
    <mergeCell ref="M243:N243"/>
    <mergeCell ref="M244:N244"/>
    <mergeCell ref="M245:N245"/>
    <mergeCell ref="M246:N246"/>
    <mergeCell ref="M237:N237"/>
    <mergeCell ref="M238:N238"/>
    <mergeCell ref="M239:N239"/>
    <mergeCell ref="M222:N222"/>
    <mergeCell ref="M223:N223"/>
    <mergeCell ref="M224:N224"/>
    <mergeCell ref="M225:N225"/>
    <mergeCell ref="M202:N202"/>
    <mergeCell ref="M203:N203"/>
    <mergeCell ref="M204:N204"/>
    <mergeCell ref="M205:N205"/>
    <mergeCell ref="M206:N206"/>
    <mergeCell ref="M197:N197"/>
    <mergeCell ref="M198:N198"/>
    <mergeCell ref="M199:N199"/>
    <mergeCell ref="M259:N259"/>
    <mergeCell ref="M257:N257"/>
    <mergeCell ref="M258:N258"/>
    <mergeCell ref="M261:N261"/>
    <mergeCell ref="M252:N252"/>
    <mergeCell ref="M253:N253"/>
    <mergeCell ref="M254:N254"/>
    <mergeCell ref="Z35:AA35"/>
    <mergeCell ref="AC26:AG26"/>
    <mergeCell ref="M236:N236"/>
    <mergeCell ref="M226:N226"/>
    <mergeCell ref="M217:N217"/>
    <mergeCell ref="M218:N218"/>
    <mergeCell ref="M219:N219"/>
    <mergeCell ref="M220:N220"/>
    <mergeCell ref="M221:N221"/>
    <mergeCell ref="M234:N234"/>
    <mergeCell ref="M235:N235"/>
    <mergeCell ref="M207:N207"/>
    <mergeCell ref="M208:N208"/>
    <mergeCell ref="M209:N209"/>
    <mergeCell ref="M210:N210"/>
    <mergeCell ref="M211:N211"/>
    <mergeCell ref="M212:N212"/>
    <mergeCell ref="M280:N280"/>
    <mergeCell ref="M281:N281"/>
    <mergeCell ref="M272:N272"/>
    <mergeCell ref="M273:N273"/>
    <mergeCell ref="M274:N274"/>
    <mergeCell ref="M275:N275"/>
    <mergeCell ref="M276:N276"/>
    <mergeCell ref="M267:N267"/>
    <mergeCell ref="M268:N268"/>
    <mergeCell ref="M269:N269"/>
    <mergeCell ref="M270:N270"/>
    <mergeCell ref="M271:N271"/>
    <mergeCell ref="M277:N277"/>
    <mergeCell ref="M278:N278"/>
    <mergeCell ref="M279:N279"/>
    <mergeCell ref="M265:N265"/>
    <mergeCell ref="M266:N266"/>
    <mergeCell ref="M262:N262"/>
    <mergeCell ref="M263:N263"/>
    <mergeCell ref="M264:N264"/>
    <mergeCell ref="M247:N247"/>
    <mergeCell ref="M248:N248"/>
    <mergeCell ref="M249:N249"/>
    <mergeCell ref="M213:N213"/>
    <mergeCell ref="M214:N214"/>
    <mergeCell ref="M215:N215"/>
    <mergeCell ref="M216:N216"/>
    <mergeCell ref="M260:N260"/>
    <mergeCell ref="M227:N227"/>
    <mergeCell ref="M228:N228"/>
    <mergeCell ref="M229:N229"/>
    <mergeCell ref="M230:N230"/>
    <mergeCell ref="M231:N231"/>
    <mergeCell ref="M255:N255"/>
    <mergeCell ref="M256:N256"/>
    <mergeCell ref="M240:N240"/>
    <mergeCell ref="M241:N241"/>
    <mergeCell ref="M232:N232"/>
    <mergeCell ref="M233:N233"/>
    <mergeCell ref="M200:N200"/>
    <mergeCell ref="M201:N201"/>
    <mergeCell ref="M192:N192"/>
    <mergeCell ref="M193:N193"/>
    <mergeCell ref="M194:N194"/>
    <mergeCell ref="M195:N195"/>
    <mergeCell ref="M196:N196"/>
    <mergeCell ref="M187:N187"/>
    <mergeCell ref="M188:N188"/>
    <mergeCell ref="M189:N189"/>
    <mergeCell ref="M190:N190"/>
    <mergeCell ref="M191:N191"/>
    <mergeCell ref="M182:N182"/>
    <mergeCell ref="M183:N183"/>
    <mergeCell ref="M184:N184"/>
    <mergeCell ref="M185:N185"/>
    <mergeCell ref="M186:N186"/>
    <mergeCell ref="M177:N177"/>
    <mergeCell ref="M178:N178"/>
    <mergeCell ref="M179:N179"/>
    <mergeCell ref="M180:N180"/>
    <mergeCell ref="M181:N181"/>
    <mergeCell ref="M148:N148"/>
    <mergeCell ref="M172:N172"/>
    <mergeCell ref="M173:N173"/>
    <mergeCell ref="M174:N174"/>
    <mergeCell ref="M175:N175"/>
    <mergeCell ref="M176:N176"/>
    <mergeCell ref="M167:N167"/>
    <mergeCell ref="M168:N168"/>
    <mergeCell ref="M169:N169"/>
    <mergeCell ref="M170:N170"/>
    <mergeCell ref="M171:N171"/>
    <mergeCell ref="M105:N105"/>
    <mergeCell ref="M163:N163"/>
    <mergeCell ref="M164:N164"/>
    <mergeCell ref="M165:N165"/>
    <mergeCell ref="M166:N166"/>
    <mergeCell ref="M162:N162"/>
    <mergeCell ref="M145:N145"/>
    <mergeCell ref="M146:N146"/>
    <mergeCell ref="M137:N137"/>
    <mergeCell ref="M138:N138"/>
    <mergeCell ref="M139:N139"/>
    <mergeCell ref="M140:N140"/>
    <mergeCell ref="M141:N141"/>
    <mergeCell ref="M152:N152"/>
    <mergeCell ref="M153:N153"/>
    <mergeCell ref="M157:N157"/>
    <mergeCell ref="M158:N158"/>
    <mergeCell ref="M159:N159"/>
    <mergeCell ref="M160:N160"/>
    <mergeCell ref="M161:N161"/>
    <mergeCell ref="M154:N154"/>
    <mergeCell ref="M155:N155"/>
    <mergeCell ref="M156:N156"/>
    <mergeCell ref="M147:N147"/>
    <mergeCell ref="M124:N124"/>
    <mergeCell ref="M149:N149"/>
    <mergeCell ref="M150:N150"/>
    <mergeCell ref="M151:N151"/>
    <mergeCell ref="M125:N125"/>
    <mergeCell ref="M96:N96"/>
    <mergeCell ref="M107:N107"/>
    <mergeCell ref="M108:N108"/>
    <mergeCell ref="M109:N109"/>
    <mergeCell ref="M110:N110"/>
    <mergeCell ref="M117:N117"/>
    <mergeCell ref="M118:N118"/>
    <mergeCell ref="M119:N119"/>
    <mergeCell ref="M120:N120"/>
    <mergeCell ref="M121:N121"/>
    <mergeCell ref="M112:N112"/>
    <mergeCell ref="M113:N113"/>
    <mergeCell ref="M114:N114"/>
    <mergeCell ref="M115:N115"/>
    <mergeCell ref="M116:N116"/>
    <mergeCell ref="M111:N111"/>
    <mergeCell ref="M102:N102"/>
    <mergeCell ref="M103:N103"/>
    <mergeCell ref="M104:N104"/>
    <mergeCell ref="J234:K234"/>
    <mergeCell ref="J265:K265"/>
    <mergeCell ref="J266:K266"/>
    <mergeCell ref="M87:N87"/>
    <mergeCell ref="M88:N88"/>
    <mergeCell ref="M89:N89"/>
    <mergeCell ref="M90:N90"/>
    <mergeCell ref="M91:N91"/>
    <mergeCell ref="M126:N126"/>
    <mergeCell ref="M127:N127"/>
    <mergeCell ref="M132:N132"/>
    <mergeCell ref="M133:N133"/>
    <mergeCell ref="M134:N134"/>
    <mergeCell ref="M135:N135"/>
    <mergeCell ref="M136:N136"/>
    <mergeCell ref="M128:N128"/>
    <mergeCell ref="M129:N129"/>
    <mergeCell ref="M130:N130"/>
    <mergeCell ref="M131:N131"/>
    <mergeCell ref="M142:N142"/>
    <mergeCell ref="M143:N143"/>
    <mergeCell ref="M144:N144"/>
    <mergeCell ref="M122:N122"/>
    <mergeCell ref="M123:N123"/>
    <mergeCell ref="M97:N97"/>
    <mergeCell ref="M98:N98"/>
    <mergeCell ref="M99:N99"/>
    <mergeCell ref="J254:K254"/>
    <mergeCell ref="J255:K255"/>
    <mergeCell ref="J256:K256"/>
    <mergeCell ref="J247:K247"/>
    <mergeCell ref="J248:K248"/>
    <mergeCell ref="J249:K249"/>
    <mergeCell ref="J250:K250"/>
    <mergeCell ref="J251:K251"/>
    <mergeCell ref="J242:K242"/>
    <mergeCell ref="J243:K243"/>
    <mergeCell ref="J244:K244"/>
    <mergeCell ref="J245:K245"/>
    <mergeCell ref="J246:K246"/>
    <mergeCell ref="J237:K237"/>
    <mergeCell ref="J238:K238"/>
    <mergeCell ref="J239:K239"/>
    <mergeCell ref="J240:K240"/>
    <mergeCell ref="J241:K241"/>
    <mergeCell ref="J232:K232"/>
    <mergeCell ref="J227:K227"/>
    <mergeCell ref="J228:K228"/>
    <mergeCell ref="J281:K281"/>
    <mergeCell ref="J272:K272"/>
    <mergeCell ref="J273:K273"/>
    <mergeCell ref="J274:K274"/>
    <mergeCell ref="J275:K275"/>
    <mergeCell ref="J276:K276"/>
    <mergeCell ref="J267:K267"/>
    <mergeCell ref="J268:K268"/>
    <mergeCell ref="J269:K269"/>
    <mergeCell ref="J270:K270"/>
    <mergeCell ref="J271:K271"/>
    <mergeCell ref="J277:K277"/>
    <mergeCell ref="J278:K278"/>
    <mergeCell ref="J279:K279"/>
    <mergeCell ref="J280:K280"/>
    <mergeCell ref="J258:K258"/>
    <mergeCell ref="J259:K259"/>
    <mergeCell ref="J260:K260"/>
    <mergeCell ref="J261:K261"/>
    <mergeCell ref="J262:K262"/>
    <mergeCell ref="J263:K263"/>
    <mergeCell ref="J264:K264"/>
    <mergeCell ref="J219:K219"/>
    <mergeCell ref="J220:K220"/>
    <mergeCell ref="J221:K221"/>
    <mergeCell ref="J229:K229"/>
    <mergeCell ref="J230:K230"/>
    <mergeCell ref="J231:K231"/>
    <mergeCell ref="J222:K222"/>
    <mergeCell ref="J223:K223"/>
    <mergeCell ref="J224:K224"/>
    <mergeCell ref="J225:K225"/>
    <mergeCell ref="J226:K226"/>
    <mergeCell ref="J257:K257"/>
    <mergeCell ref="J252:K252"/>
    <mergeCell ref="J253:K253"/>
    <mergeCell ref="J235:K235"/>
    <mergeCell ref="J236:K236"/>
    <mergeCell ref="J233:K233"/>
    <mergeCell ref="J217:K217"/>
    <mergeCell ref="J218:K218"/>
    <mergeCell ref="J202:K202"/>
    <mergeCell ref="J203:K203"/>
    <mergeCell ref="J204:K204"/>
    <mergeCell ref="J205:K205"/>
    <mergeCell ref="J206:K206"/>
    <mergeCell ref="J197:K197"/>
    <mergeCell ref="J198:K198"/>
    <mergeCell ref="J199:K199"/>
    <mergeCell ref="J200:K200"/>
    <mergeCell ref="J201:K201"/>
    <mergeCell ref="J212:K212"/>
    <mergeCell ref="J213:K213"/>
    <mergeCell ref="J214:K214"/>
    <mergeCell ref="J215:K215"/>
    <mergeCell ref="J216:K216"/>
    <mergeCell ref="J207:K207"/>
    <mergeCell ref="J208:K208"/>
    <mergeCell ref="J209:K209"/>
    <mergeCell ref="J210:K210"/>
    <mergeCell ref="J211:K211"/>
    <mergeCell ref="J192:K192"/>
    <mergeCell ref="J193:K193"/>
    <mergeCell ref="J194:K194"/>
    <mergeCell ref="J195:K195"/>
    <mergeCell ref="J196:K196"/>
    <mergeCell ref="J187:K187"/>
    <mergeCell ref="J188:K188"/>
    <mergeCell ref="J189:K189"/>
    <mergeCell ref="J190:K190"/>
    <mergeCell ref="J191:K191"/>
    <mergeCell ref="J182:K182"/>
    <mergeCell ref="J183:K183"/>
    <mergeCell ref="J184:K184"/>
    <mergeCell ref="J185:K185"/>
    <mergeCell ref="J186:K186"/>
    <mergeCell ref="J177:K177"/>
    <mergeCell ref="J178:K178"/>
    <mergeCell ref="J179:K179"/>
    <mergeCell ref="J180:K180"/>
    <mergeCell ref="J181:K181"/>
    <mergeCell ref="J159:K159"/>
    <mergeCell ref="J160:K160"/>
    <mergeCell ref="J161:K161"/>
    <mergeCell ref="J172:K172"/>
    <mergeCell ref="J173:K173"/>
    <mergeCell ref="J174:K174"/>
    <mergeCell ref="J175:K175"/>
    <mergeCell ref="J176:K176"/>
    <mergeCell ref="J167:K167"/>
    <mergeCell ref="J168:K168"/>
    <mergeCell ref="J169:K169"/>
    <mergeCell ref="J170:K170"/>
    <mergeCell ref="J171:K171"/>
    <mergeCell ref="J117:K117"/>
    <mergeCell ref="J118:K118"/>
    <mergeCell ref="J119:K119"/>
    <mergeCell ref="J120:K120"/>
    <mergeCell ref="J121:K121"/>
    <mergeCell ref="J162:K162"/>
    <mergeCell ref="J163:K163"/>
    <mergeCell ref="J164:K164"/>
    <mergeCell ref="J165:K165"/>
    <mergeCell ref="J156:K156"/>
    <mergeCell ref="J147:K147"/>
    <mergeCell ref="J148:K148"/>
    <mergeCell ref="J149:K149"/>
    <mergeCell ref="J150:K150"/>
    <mergeCell ref="J151:K151"/>
    <mergeCell ref="J131:K131"/>
    <mergeCell ref="J122:K122"/>
    <mergeCell ref="J123:K123"/>
    <mergeCell ref="J124:K124"/>
    <mergeCell ref="J125:K125"/>
    <mergeCell ref="J126:K126"/>
    <mergeCell ref="J135:K135"/>
    <mergeCell ref="J136:K136"/>
    <mergeCell ref="J127:K127"/>
    <mergeCell ref="J114:K114"/>
    <mergeCell ref="J115:K115"/>
    <mergeCell ref="J116:K116"/>
    <mergeCell ref="J132:K132"/>
    <mergeCell ref="J133:K133"/>
    <mergeCell ref="J134:K134"/>
    <mergeCell ref="J77:K77"/>
    <mergeCell ref="J78:K78"/>
    <mergeCell ref="J79:K79"/>
    <mergeCell ref="J80:K80"/>
    <mergeCell ref="J81:K81"/>
    <mergeCell ref="J112:K112"/>
    <mergeCell ref="J113:K113"/>
    <mergeCell ref="J107:K107"/>
    <mergeCell ref="J108:K108"/>
    <mergeCell ref="J109:K109"/>
    <mergeCell ref="J110:K110"/>
    <mergeCell ref="J111:K111"/>
    <mergeCell ref="J102:K102"/>
    <mergeCell ref="J103:K103"/>
    <mergeCell ref="J104:K104"/>
    <mergeCell ref="J105:K105"/>
    <mergeCell ref="J106:K106"/>
    <mergeCell ref="J97:K97"/>
    <mergeCell ref="J128:K128"/>
    <mergeCell ref="J129:K129"/>
    <mergeCell ref="J130:K130"/>
    <mergeCell ref="G247:H247"/>
    <mergeCell ref="G248:H248"/>
    <mergeCell ref="G249:H249"/>
    <mergeCell ref="G146:H146"/>
    <mergeCell ref="J142:K142"/>
    <mergeCell ref="J143:K143"/>
    <mergeCell ref="J144:K144"/>
    <mergeCell ref="J145:K145"/>
    <mergeCell ref="J146:K146"/>
    <mergeCell ref="J137:K137"/>
    <mergeCell ref="J138:K138"/>
    <mergeCell ref="J139:K139"/>
    <mergeCell ref="J140:K140"/>
    <mergeCell ref="J141:K141"/>
    <mergeCell ref="J152:K152"/>
    <mergeCell ref="J153:K153"/>
    <mergeCell ref="J154:K154"/>
    <mergeCell ref="J155:K155"/>
    <mergeCell ref="J166:K166"/>
    <mergeCell ref="J157:K157"/>
    <mergeCell ref="J158:K158"/>
    <mergeCell ref="G250:H250"/>
    <mergeCell ref="G251:H251"/>
    <mergeCell ref="G252:H252"/>
    <mergeCell ref="G253:H253"/>
    <mergeCell ref="G254:H254"/>
    <mergeCell ref="G181:H181"/>
    <mergeCell ref="G182:H182"/>
    <mergeCell ref="G183:H183"/>
    <mergeCell ref="G184:H184"/>
    <mergeCell ref="G185:H185"/>
    <mergeCell ref="G186:H186"/>
    <mergeCell ref="G187:H187"/>
    <mergeCell ref="G188:H188"/>
    <mergeCell ref="G189:H189"/>
    <mergeCell ref="G190:H190"/>
    <mergeCell ref="G191:H191"/>
    <mergeCell ref="G192:H192"/>
    <mergeCell ref="G193:H193"/>
    <mergeCell ref="G194:H194"/>
    <mergeCell ref="G195:H195"/>
    <mergeCell ref="G229:H229"/>
    <mergeCell ref="G196:H196"/>
    <mergeCell ref="G197:H197"/>
    <mergeCell ref="G198:H198"/>
    <mergeCell ref="G106:H106"/>
    <mergeCell ref="G107:H107"/>
    <mergeCell ref="D33:E33"/>
    <mergeCell ref="Q39:R39"/>
    <mergeCell ref="F52:Y52"/>
    <mergeCell ref="T39:U39"/>
    <mergeCell ref="J72:K72"/>
    <mergeCell ref="J73:K73"/>
    <mergeCell ref="J74:K74"/>
    <mergeCell ref="J75:K75"/>
    <mergeCell ref="J76:K76"/>
    <mergeCell ref="J62:K62"/>
    <mergeCell ref="J63:K63"/>
    <mergeCell ref="J64:K64"/>
    <mergeCell ref="J65:K65"/>
    <mergeCell ref="J66:K66"/>
    <mergeCell ref="M64:N64"/>
    <mergeCell ref="D34:E34"/>
    <mergeCell ref="D35:E35"/>
    <mergeCell ref="D36:E36"/>
    <mergeCell ref="G93:H93"/>
    <mergeCell ref="J92:K92"/>
    <mergeCell ref="J93:K93"/>
    <mergeCell ref="J99:K99"/>
    <mergeCell ref="J100:K100"/>
    <mergeCell ref="J101:K101"/>
    <mergeCell ref="G103:H103"/>
    <mergeCell ref="G104:H104"/>
    <mergeCell ref="G102:H102"/>
    <mergeCell ref="G94:H94"/>
    <mergeCell ref="G95:H95"/>
    <mergeCell ref="G96:H96"/>
    <mergeCell ref="G97:H97"/>
    <mergeCell ref="G98:H98"/>
    <mergeCell ref="G99:H99"/>
    <mergeCell ref="G100:H100"/>
    <mergeCell ref="G101:H101"/>
    <mergeCell ref="J94:K94"/>
    <mergeCell ref="J95:K95"/>
    <mergeCell ref="J96:K96"/>
    <mergeCell ref="J98:K98"/>
    <mergeCell ref="J87:K87"/>
    <mergeCell ref="J88:K88"/>
    <mergeCell ref="J89:K89"/>
    <mergeCell ref="J90:K90"/>
    <mergeCell ref="J91:K91"/>
    <mergeCell ref="J82:K82"/>
    <mergeCell ref="J83:K83"/>
    <mergeCell ref="J84:K84"/>
    <mergeCell ref="J85:K85"/>
    <mergeCell ref="J86:K86"/>
    <mergeCell ref="M82:N82"/>
    <mergeCell ref="M83:N83"/>
    <mergeCell ref="M84:N84"/>
    <mergeCell ref="M85:N85"/>
    <mergeCell ref="M86:N86"/>
    <mergeCell ref="T43:U43"/>
    <mergeCell ref="S46:U46"/>
    <mergeCell ref="Q32:R32"/>
    <mergeCell ref="Q28:R28"/>
    <mergeCell ref="T31:U31"/>
    <mergeCell ref="T32:U32"/>
    <mergeCell ref="Q30:R30"/>
    <mergeCell ref="Q33:R33"/>
    <mergeCell ref="L32:O32"/>
    <mergeCell ref="L33:O33"/>
    <mergeCell ref="L36:O36"/>
    <mergeCell ref="Q38:R38"/>
    <mergeCell ref="M63:N63"/>
    <mergeCell ref="M30:O30"/>
    <mergeCell ref="M31:O31"/>
    <mergeCell ref="M34:O34"/>
    <mergeCell ref="M35:O35"/>
    <mergeCell ref="M80:N80"/>
    <mergeCell ref="M81:N81"/>
    <mergeCell ref="Q23:S23"/>
    <mergeCell ref="M77:N77"/>
    <mergeCell ref="M78:N78"/>
    <mergeCell ref="M79:N79"/>
    <mergeCell ref="M38:O38"/>
    <mergeCell ref="M39:O39"/>
    <mergeCell ref="M65:N65"/>
    <mergeCell ref="M66:N66"/>
    <mergeCell ref="M73:N73"/>
    <mergeCell ref="B25:C25"/>
    <mergeCell ref="H25:I25"/>
    <mergeCell ref="A10:E10"/>
    <mergeCell ref="A4:E4"/>
    <mergeCell ref="A16:E16"/>
    <mergeCell ref="A26:F26"/>
    <mergeCell ref="W26:AB26"/>
    <mergeCell ref="Q31:R31"/>
    <mergeCell ref="T30:U30"/>
    <mergeCell ref="B21:C21"/>
    <mergeCell ref="B22:C22"/>
    <mergeCell ref="B23:C23"/>
    <mergeCell ref="I5:Q5"/>
    <mergeCell ref="I6:Q6"/>
    <mergeCell ref="I7:Q7"/>
    <mergeCell ref="I8:Q8"/>
    <mergeCell ref="S8:T8"/>
    <mergeCell ref="R17:T17"/>
    <mergeCell ref="U21:AD23"/>
    <mergeCell ref="N20:P20"/>
    <mergeCell ref="N21:P21"/>
    <mergeCell ref="N22:P22"/>
    <mergeCell ref="N23:P23"/>
    <mergeCell ref="Q20:S20"/>
  </mergeCells>
  <conditionalFormatting sqref="F62:F101">
    <cfRule type="cellIs" dxfId="1" priority="2" operator="equal">
      <formula>0</formula>
    </cfRule>
  </conditionalFormatting>
  <conditionalFormatting sqref="H25:I25">
    <cfRule type="cellIs" dxfId="0" priority="1" operator="greaterThan">
      <formula>$B$25</formula>
    </cfRule>
  </conditionalFormatting>
  <dataValidations count="2">
    <dataValidation type="list" allowBlank="1" showInputMessage="1" showErrorMessage="1" sqref="I11:Q11" xr:uid="{00000000-0002-0000-0300-000000000000}">
      <formula1>$AR$8:$AR$15</formula1>
    </dataValidation>
    <dataValidation type="list" allowBlank="1" showInputMessage="1" showErrorMessage="1" sqref="I7:Q7" xr:uid="{00000000-0002-0000-0300-000001000000}">
      <formula1>Towns</formula1>
    </dataValidation>
  </dataValidations>
  <pageMargins left="0.7" right="0.7" top="0.75" bottom="0.75" header="0.3" footer="0.3"/>
  <pageSetup paperSize="5"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'TownBreak-Out-IncLmts&amp;FMRs'!$A$3:$A$172</xm:f>
          </x14:formula1>
          <xm:sqref>I7:Q7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sheetPr>
  <dimension ref="A1:AJ172"/>
  <sheetViews>
    <sheetView zoomScaleNormal="100" workbookViewId="0">
      <selection activeCell="C11" sqref="C11"/>
    </sheetView>
  </sheetViews>
  <sheetFormatPr defaultColWidth="9.140625" defaultRowHeight="12.75" x14ac:dyDescent="0.2"/>
  <cols>
    <col min="1" max="1" width="17.140625" style="36" bestFit="1" customWidth="1"/>
    <col min="2" max="2" width="54.5703125" style="36" bestFit="1" customWidth="1"/>
    <col min="3" max="3" width="18.7109375" style="36" bestFit="1" customWidth="1"/>
    <col min="4" max="4" width="6.140625" style="36" bestFit="1" customWidth="1"/>
    <col min="5" max="6" width="12.7109375" style="36" customWidth="1"/>
    <col min="7" max="11" width="9.140625" style="36" customWidth="1"/>
    <col min="12" max="12" width="6.42578125" style="36" bestFit="1" customWidth="1"/>
    <col min="13" max="19" width="9.140625" style="36" customWidth="1"/>
    <col min="20" max="20" width="6.140625" style="36" bestFit="1" customWidth="1"/>
    <col min="21" max="27" width="9.140625" style="36" customWidth="1"/>
    <col min="28" max="28" width="6" style="36" customWidth="1"/>
    <col min="29" max="29" width="54.5703125" style="36" bestFit="1" customWidth="1"/>
    <col min="30" max="30" width="17.5703125" style="36" customWidth="1"/>
    <col min="31" max="31" width="19.5703125" style="36" bestFit="1" customWidth="1"/>
    <col min="32" max="32" width="5.7109375" style="36" bestFit="1" customWidth="1"/>
    <col min="33" max="16384" width="9.140625" style="36"/>
  </cols>
  <sheetData>
    <row r="1" spans="1:36" x14ac:dyDescent="0.2">
      <c r="C1" s="37" t="s">
        <v>1018</v>
      </c>
      <c r="AE1" s="37" t="s">
        <v>742</v>
      </c>
    </row>
    <row r="2" spans="1:36" x14ac:dyDescent="0.2">
      <c r="A2" s="38" t="s">
        <v>50</v>
      </c>
      <c r="B2" s="38" t="s">
        <v>51</v>
      </c>
      <c r="C2" s="39" t="s">
        <v>52</v>
      </c>
      <c r="D2" s="40" t="s">
        <v>53</v>
      </c>
      <c r="E2" s="40" t="s">
        <v>54</v>
      </c>
      <c r="F2" s="40" t="s">
        <v>55</v>
      </c>
      <c r="G2" s="39" t="s">
        <v>56</v>
      </c>
      <c r="H2" s="39" t="s">
        <v>57</v>
      </c>
      <c r="I2" s="39" t="s">
        <v>58</v>
      </c>
      <c r="J2" s="39" t="s">
        <v>59</v>
      </c>
      <c r="K2" s="39" t="s">
        <v>60</v>
      </c>
      <c r="L2" s="39" t="s">
        <v>61</v>
      </c>
      <c r="M2" s="39" t="s">
        <v>62</v>
      </c>
      <c r="N2" s="39" t="s">
        <v>63</v>
      </c>
      <c r="O2" s="39" t="s">
        <v>64</v>
      </c>
      <c r="P2" s="39" t="s">
        <v>65</v>
      </c>
      <c r="Q2" s="39" t="s">
        <v>66</v>
      </c>
      <c r="R2" s="39" t="s">
        <v>67</v>
      </c>
      <c r="S2" s="39" t="s">
        <v>68</v>
      </c>
      <c r="T2" s="39" t="s">
        <v>69</v>
      </c>
      <c r="U2" s="38" t="s">
        <v>70</v>
      </c>
      <c r="V2" s="38" t="s">
        <v>71</v>
      </c>
      <c r="W2" s="38" t="s">
        <v>72</v>
      </c>
      <c r="X2" s="38" t="s">
        <v>73</v>
      </c>
      <c r="Y2" s="38" t="s">
        <v>74</v>
      </c>
      <c r="Z2" s="38" t="s">
        <v>75</v>
      </c>
      <c r="AA2" s="38" t="s">
        <v>76</v>
      </c>
      <c r="AB2" s="41"/>
      <c r="AC2" s="41" t="s">
        <v>77</v>
      </c>
      <c r="AD2" s="41" t="s">
        <v>77</v>
      </c>
      <c r="AE2" s="38" t="s">
        <v>77</v>
      </c>
      <c r="AF2" s="38" t="s">
        <v>78</v>
      </c>
      <c r="AG2" s="38" t="s">
        <v>13</v>
      </c>
      <c r="AH2" s="38" t="s">
        <v>14</v>
      </c>
      <c r="AI2" s="38" t="s">
        <v>15</v>
      </c>
      <c r="AJ2" s="38" t="s">
        <v>368</v>
      </c>
    </row>
    <row r="3" spans="1:36" x14ac:dyDescent="0.2">
      <c r="A3" s="38" t="s">
        <v>79</v>
      </c>
      <c r="B3" s="38"/>
      <c r="C3" s="39" t="s">
        <v>743</v>
      </c>
      <c r="D3" s="40" t="s">
        <v>53</v>
      </c>
      <c r="E3" s="40" t="s">
        <v>54</v>
      </c>
      <c r="F3" s="40" t="s">
        <v>55</v>
      </c>
      <c r="G3" s="39" t="s">
        <v>56</v>
      </c>
      <c r="H3" s="39" t="s">
        <v>57</v>
      </c>
      <c r="I3" s="39" t="s">
        <v>58</v>
      </c>
      <c r="J3" s="39" t="s">
        <v>59</v>
      </c>
      <c r="K3" s="39" t="s">
        <v>60</v>
      </c>
      <c r="L3" s="39" t="s">
        <v>61</v>
      </c>
      <c r="M3" s="39" t="s">
        <v>62</v>
      </c>
      <c r="N3" s="39" t="s">
        <v>63</v>
      </c>
      <c r="O3" s="39" t="s">
        <v>64</v>
      </c>
      <c r="P3" s="39" t="s">
        <v>65</v>
      </c>
      <c r="Q3" s="39" t="s">
        <v>66</v>
      </c>
      <c r="R3" s="39" t="s">
        <v>67</v>
      </c>
      <c r="S3" s="39" t="s">
        <v>68</v>
      </c>
      <c r="T3" s="39" t="s">
        <v>69</v>
      </c>
      <c r="U3" s="38" t="s">
        <v>70</v>
      </c>
      <c r="V3" s="38" t="s">
        <v>71</v>
      </c>
      <c r="W3" s="38" t="s">
        <v>72</v>
      </c>
      <c r="X3" s="38" t="s">
        <v>73</v>
      </c>
      <c r="Y3" s="38" t="s">
        <v>74</v>
      </c>
      <c r="Z3" s="38" t="s">
        <v>75</v>
      </c>
      <c r="AA3" s="38" t="s">
        <v>76</v>
      </c>
      <c r="AE3" s="38"/>
      <c r="AF3" s="38"/>
      <c r="AG3" s="38"/>
      <c r="AH3" s="38"/>
    </row>
    <row r="4" spans="1:36" ht="15" x14ac:dyDescent="0.25">
      <c r="A4" s="36" t="s">
        <v>80</v>
      </c>
      <c r="B4" t="s">
        <v>755</v>
      </c>
      <c r="C4" s="185">
        <v>129200</v>
      </c>
      <c r="D4">
        <v>45250</v>
      </c>
      <c r="E4">
        <v>51700</v>
      </c>
      <c r="F4">
        <v>58150</v>
      </c>
      <c r="G4">
        <v>64600</v>
      </c>
      <c r="H4">
        <v>69800</v>
      </c>
      <c r="I4">
        <v>74950</v>
      </c>
      <c r="J4">
        <v>80150</v>
      </c>
      <c r="K4">
        <v>85300</v>
      </c>
      <c r="L4">
        <v>27150</v>
      </c>
      <c r="M4">
        <v>31000</v>
      </c>
      <c r="N4">
        <v>34900</v>
      </c>
      <c r="O4">
        <v>38750</v>
      </c>
      <c r="P4">
        <v>41850</v>
      </c>
      <c r="Q4">
        <v>44950</v>
      </c>
      <c r="R4">
        <v>50040</v>
      </c>
      <c r="S4">
        <v>55720</v>
      </c>
      <c r="T4">
        <v>72350</v>
      </c>
      <c r="U4">
        <v>82700</v>
      </c>
      <c r="V4">
        <v>93050</v>
      </c>
      <c r="W4">
        <v>103350</v>
      </c>
      <c r="X4">
        <v>111650</v>
      </c>
      <c r="Y4">
        <v>119900</v>
      </c>
      <c r="Z4">
        <v>128200</v>
      </c>
      <c r="AA4">
        <v>136450</v>
      </c>
      <c r="AB4" s="36" t="s">
        <v>369</v>
      </c>
      <c r="AC4" t="s">
        <v>755</v>
      </c>
      <c r="AD4"/>
      <c r="AE4" s="36" t="s">
        <v>80</v>
      </c>
      <c r="AF4">
        <v>3148</v>
      </c>
      <c r="AG4" s="185">
        <v>1286</v>
      </c>
      <c r="AH4" s="185">
        <v>1477</v>
      </c>
      <c r="AI4" s="185">
        <v>1865</v>
      </c>
      <c r="AJ4" s="185">
        <v>2236</v>
      </c>
    </row>
    <row r="5" spans="1:36" ht="15" x14ac:dyDescent="0.25">
      <c r="A5" s="36" t="s">
        <v>81</v>
      </c>
      <c r="B5" t="s">
        <v>848</v>
      </c>
      <c r="C5" s="185">
        <v>114000</v>
      </c>
      <c r="D5">
        <v>43600</v>
      </c>
      <c r="E5">
        <v>49800</v>
      </c>
      <c r="F5">
        <v>56050</v>
      </c>
      <c r="G5">
        <v>62250</v>
      </c>
      <c r="H5">
        <v>67250</v>
      </c>
      <c r="I5">
        <v>72250</v>
      </c>
      <c r="J5">
        <v>77200</v>
      </c>
      <c r="K5">
        <v>82200</v>
      </c>
      <c r="L5">
        <v>26150</v>
      </c>
      <c r="M5">
        <v>29900</v>
      </c>
      <c r="N5">
        <v>33650</v>
      </c>
      <c r="O5">
        <v>37350</v>
      </c>
      <c r="P5">
        <v>40350</v>
      </c>
      <c r="Q5">
        <v>44360</v>
      </c>
      <c r="R5">
        <v>50040</v>
      </c>
      <c r="S5">
        <v>55720</v>
      </c>
      <c r="T5">
        <v>69750</v>
      </c>
      <c r="U5">
        <v>79700</v>
      </c>
      <c r="V5">
        <v>89650</v>
      </c>
      <c r="W5">
        <v>99600</v>
      </c>
      <c r="X5">
        <v>107600</v>
      </c>
      <c r="Y5">
        <v>115550</v>
      </c>
      <c r="Z5">
        <v>123550</v>
      </c>
      <c r="AA5">
        <v>131500</v>
      </c>
      <c r="AB5" s="36" t="s">
        <v>369</v>
      </c>
      <c r="AC5" t="s">
        <v>1005</v>
      </c>
      <c r="AD5"/>
      <c r="AE5" s="36" t="s">
        <v>81</v>
      </c>
      <c r="AF5">
        <v>18951</v>
      </c>
      <c r="AG5" s="185">
        <v>1246</v>
      </c>
      <c r="AH5" s="185">
        <v>1445</v>
      </c>
      <c r="AI5" s="185">
        <v>1788</v>
      </c>
      <c r="AJ5" s="185">
        <v>2210</v>
      </c>
    </row>
    <row r="6" spans="1:36" ht="15" x14ac:dyDescent="0.25">
      <c r="A6" s="36" t="s">
        <v>82</v>
      </c>
      <c r="B6" t="s">
        <v>871</v>
      </c>
      <c r="C6" s="185">
        <v>126500</v>
      </c>
      <c r="D6">
        <v>43750</v>
      </c>
      <c r="E6">
        <v>50000</v>
      </c>
      <c r="F6">
        <v>56250</v>
      </c>
      <c r="G6">
        <v>62500</v>
      </c>
      <c r="H6">
        <v>67500</v>
      </c>
      <c r="I6">
        <v>72500</v>
      </c>
      <c r="J6">
        <v>77500</v>
      </c>
      <c r="K6">
        <v>82500</v>
      </c>
      <c r="L6">
        <v>26250</v>
      </c>
      <c r="M6">
        <v>30000</v>
      </c>
      <c r="N6">
        <v>33750</v>
      </c>
      <c r="O6">
        <v>37500</v>
      </c>
      <c r="P6">
        <v>40500</v>
      </c>
      <c r="Q6">
        <v>44360</v>
      </c>
      <c r="R6">
        <v>50040</v>
      </c>
      <c r="S6">
        <v>55720</v>
      </c>
      <c r="T6">
        <v>70000</v>
      </c>
      <c r="U6">
        <v>80000</v>
      </c>
      <c r="V6">
        <v>90000</v>
      </c>
      <c r="W6">
        <v>100000</v>
      </c>
      <c r="X6">
        <v>108000</v>
      </c>
      <c r="Y6">
        <v>116000</v>
      </c>
      <c r="Z6">
        <v>124000</v>
      </c>
      <c r="AA6">
        <v>132000</v>
      </c>
      <c r="AB6" s="36" t="s">
        <v>369</v>
      </c>
      <c r="AC6" t="s">
        <v>871</v>
      </c>
      <c r="AD6"/>
      <c r="AE6" s="36" t="s">
        <v>82</v>
      </c>
      <c r="AF6">
        <v>4220</v>
      </c>
      <c r="AG6" s="185">
        <v>1104</v>
      </c>
      <c r="AH6" s="185">
        <v>1304</v>
      </c>
      <c r="AI6" s="185">
        <v>1601</v>
      </c>
      <c r="AJ6" s="185">
        <v>2062</v>
      </c>
    </row>
    <row r="7" spans="1:36" ht="15" x14ac:dyDescent="0.25">
      <c r="A7" s="36" t="s">
        <v>83</v>
      </c>
      <c r="B7" t="s">
        <v>755</v>
      </c>
      <c r="C7" s="185">
        <v>129200</v>
      </c>
      <c r="D7">
        <v>45250</v>
      </c>
      <c r="E7">
        <v>51700</v>
      </c>
      <c r="F7">
        <v>58150</v>
      </c>
      <c r="G7">
        <v>64600</v>
      </c>
      <c r="H7">
        <v>69800</v>
      </c>
      <c r="I7">
        <v>74950</v>
      </c>
      <c r="J7">
        <v>80150</v>
      </c>
      <c r="K7">
        <v>85300</v>
      </c>
      <c r="L7">
        <v>27150</v>
      </c>
      <c r="M7">
        <v>31000</v>
      </c>
      <c r="N7">
        <v>34900</v>
      </c>
      <c r="O7">
        <v>38750</v>
      </c>
      <c r="P7">
        <v>41850</v>
      </c>
      <c r="Q7">
        <v>44950</v>
      </c>
      <c r="R7">
        <v>50040</v>
      </c>
      <c r="S7">
        <v>55720</v>
      </c>
      <c r="T7">
        <v>72350</v>
      </c>
      <c r="U7">
        <v>82700</v>
      </c>
      <c r="V7">
        <v>93050</v>
      </c>
      <c r="W7">
        <v>103350</v>
      </c>
      <c r="X7">
        <v>111650</v>
      </c>
      <c r="Y7">
        <v>119900</v>
      </c>
      <c r="Z7">
        <v>128200</v>
      </c>
      <c r="AA7">
        <v>136450</v>
      </c>
      <c r="AB7" s="36" t="s">
        <v>369</v>
      </c>
      <c r="AC7" t="s">
        <v>755</v>
      </c>
      <c r="AD7"/>
      <c r="AE7" s="36" t="s">
        <v>83</v>
      </c>
      <c r="AF7">
        <v>18856</v>
      </c>
      <c r="AG7" s="185">
        <v>1286</v>
      </c>
      <c r="AH7" s="185">
        <v>1477</v>
      </c>
      <c r="AI7" s="185">
        <v>1865</v>
      </c>
      <c r="AJ7" s="185">
        <v>2236</v>
      </c>
    </row>
    <row r="8" spans="1:36" ht="15" x14ac:dyDescent="0.25">
      <c r="A8" s="36" t="s">
        <v>84</v>
      </c>
      <c r="B8" t="s">
        <v>893</v>
      </c>
      <c r="C8" s="185">
        <v>122800</v>
      </c>
      <c r="D8">
        <v>43600</v>
      </c>
      <c r="E8">
        <v>49800</v>
      </c>
      <c r="F8">
        <v>56050</v>
      </c>
      <c r="G8">
        <v>62250</v>
      </c>
      <c r="H8">
        <v>67250</v>
      </c>
      <c r="I8">
        <v>72250</v>
      </c>
      <c r="J8">
        <v>77200</v>
      </c>
      <c r="K8">
        <v>82200</v>
      </c>
      <c r="L8">
        <v>26150</v>
      </c>
      <c r="M8">
        <v>29900</v>
      </c>
      <c r="N8">
        <v>33650</v>
      </c>
      <c r="O8">
        <v>37350</v>
      </c>
      <c r="P8">
        <v>40350</v>
      </c>
      <c r="Q8">
        <v>44360</v>
      </c>
      <c r="R8">
        <v>50040</v>
      </c>
      <c r="S8">
        <v>55720</v>
      </c>
      <c r="T8">
        <v>69750</v>
      </c>
      <c r="U8">
        <v>79700</v>
      </c>
      <c r="V8">
        <v>89650</v>
      </c>
      <c r="W8">
        <v>99600</v>
      </c>
      <c r="X8">
        <v>107600</v>
      </c>
      <c r="Y8">
        <v>115550</v>
      </c>
      <c r="Z8">
        <v>123550</v>
      </c>
      <c r="AA8">
        <v>131500</v>
      </c>
      <c r="AB8" s="36" t="s">
        <v>369</v>
      </c>
      <c r="AC8" t="s">
        <v>893</v>
      </c>
      <c r="AD8"/>
      <c r="AE8" s="36" t="s">
        <v>84</v>
      </c>
      <c r="AF8">
        <v>3652</v>
      </c>
      <c r="AG8" s="185">
        <v>1114</v>
      </c>
      <c r="AH8" s="185">
        <v>1316</v>
      </c>
      <c r="AI8" s="185">
        <v>1616</v>
      </c>
      <c r="AJ8" s="185">
        <v>2082</v>
      </c>
    </row>
    <row r="9" spans="1:36" ht="15" x14ac:dyDescent="0.25">
      <c r="A9" s="36" t="s">
        <v>85</v>
      </c>
      <c r="B9" t="s">
        <v>848</v>
      </c>
      <c r="C9" s="185">
        <v>114000</v>
      </c>
      <c r="D9">
        <v>43600</v>
      </c>
      <c r="E9">
        <v>49800</v>
      </c>
      <c r="F9">
        <v>56050</v>
      </c>
      <c r="G9">
        <v>62250</v>
      </c>
      <c r="H9">
        <v>67250</v>
      </c>
      <c r="I9">
        <v>72250</v>
      </c>
      <c r="J9">
        <v>77200</v>
      </c>
      <c r="K9">
        <v>82200</v>
      </c>
      <c r="L9">
        <v>26150</v>
      </c>
      <c r="M9">
        <v>29900</v>
      </c>
      <c r="N9">
        <v>33650</v>
      </c>
      <c r="O9">
        <v>37350</v>
      </c>
      <c r="P9">
        <v>40350</v>
      </c>
      <c r="Q9">
        <v>44360</v>
      </c>
      <c r="R9">
        <v>50040</v>
      </c>
      <c r="S9">
        <v>55720</v>
      </c>
      <c r="T9">
        <v>69750</v>
      </c>
      <c r="U9">
        <v>79700</v>
      </c>
      <c r="V9">
        <v>89650</v>
      </c>
      <c r="W9">
        <v>99600</v>
      </c>
      <c r="X9">
        <v>107600</v>
      </c>
      <c r="Y9">
        <v>115550</v>
      </c>
      <c r="Z9">
        <v>123550</v>
      </c>
      <c r="AA9">
        <v>131500</v>
      </c>
      <c r="AB9" s="36" t="s">
        <v>369</v>
      </c>
      <c r="AC9" t="s">
        <v>1007</v>
      </c>
      <c r="AD9"/>
      <c r="AE9" s="36" t="s">
        <v>85</v>
      </c>
      <c r="AF9">
        <v>6089</v>
      </c>
      <c r="AG9" s="185">
        <v>1246</v>
      </c>
      <c r="AH9" s="185">
        <v>1445</v>
      </c>
      <c r="AI9" s="185">
        <v>1788</v>
      </c>
      <c r="AJ9" s="185">
        <v>2210</v>
      </c>
    </row>
    <row r="10" spans="1:36" ht="15" x14ac:dyDescent="0.25">
      <c r="A10" s="36" t="s">
        <v>86</v>
      </c>
      <c r="B10" t="s">
        <v>755</v>
      </c>
      <c r="C10" s="185">
        <v>129200</v>
      </c>
      <c r="D10">
        <v>45250</v>
      </c>
      <c r="E10">
        <v>51700</v>
      </c>
      <c r="F10">
        <v>58150</v>
      </c>
      <c r="G10">
        <v>64600</v>
      </c>
      <c r="H10">
        <v>69800</v>
      </c>
      <c r="I10">
        <v>74950</v>
      </c>
      <c r="J10">
        <v>80150</v>
      </c>
      <c r="K10">
        <v>85300</v>
      </c>
      <c r="L10">
        <v>27150</v>
      </c>
      <c r="M10">
        <v>31000</v>
      </c>
      <c r="N10">
        <v>34900</v>
      </c>
      <c r="O10">
        <v>38750</v>
      </c>
      <c r="P10">
        <v>41850</v>
      </c>
      <c r="Q10">
        <v>44950</v>
      </c>
      <c r="R10">
        <v>50040</v>
      </c>
      <c r="S10">
        <v>55720</v>
      </c>
      <c r="T10">
        <v>72350</v>
      </c>
      <c r="U10">
        <v>82700</v>
      </c>
      <c r="V10">
        <v>93050</v>
      </c>
      <c r="W10">
        <v>103350</v>
      </c>
      <c r="X10">
        <v>111650</v>
      </c>
      <c r="Y10">
        <v>119900</v>
      </c>
      <c r="Z10">
        <v>128200</v>
      </c>
      <c r="AA10">
        <v>136450</v>
      </c>
      <c r="AB10" s="36" t="s">
        <v>369</v>
      </c>
      <c r="AC10" t="s">
        <v>755</v>
      </c>
      <c r="AD10"/>
      <c r="AE10" s="36" t="s">
        <v>86</v>
      </c>
      <c r="AF10">
        <v>20210</v>
      </c>
      <c r="AG10" s="185">
        <v>1286</v>
      </c>
      <c r="AH10" s="185">
        <v>1477</v>
      </c>
      <c r="AI10" s="185">
        <v>1865</v>
      </c>
      <c r="AJ10" s="185">
        <v>2236</v>
      </c>
    </row>
    <row r="11" spans="1:36" ht="15" x14ac:dyDescent="0.25">
      <c r="A11" s="36" t="s">
        <v>87</v>
      </c>
      <c r="B11" t="s">
        <v>918</v>
      </c>
      <c r="C11" s="185">
        <v>123200</v>
      </c>
      <c r="D11">
        <v>43600</v>
      </c>
      <c r="E11">
        <v>49800</v>
      </c>
      <c r="F11">
        <v>56050</v>
      </c>
      <c r="G11">
        <v>62250</v>
      </c>
      <c r="H11">
        <v>67250</v>
      </c>
      <c r="I11">
        <v>72250</v>
      </c>
      <c r="J11">
        <v>77200</v>
      </c>
      <c r="K11">
        <v>82200</v>
      </c>
      <c r="L11">
        <v>26150</v>
      </c>
      <c r="M11">
        <v>29900</v>
      </c>
      <c r="N11">
        <v>33650</v>
      </c>
      <c r="O11">
        <v>37350</v>
      </c>
      <c r="P11">
        <v>40350</v>
      </c>
      <c r="Q11">
        <v>44360</v>
      </c>
      <c r="R11">
        <v>50040</v>
      </c>
      <c r="S11">
        <v>55720</v>
      </c>
      <c r="T11">
        <v>69750</v>
      </c>
      <c r="U11">
        <v>79700</v>
      </c>
      <c r="V11">
        <v>89650</v>
      </c>
      <c r="W11">
        <v>99600</v>
      </c>
      <c r="X11">
        <v>107600</v>
      </c>
      <c r="Y11">
        <v>115550</v>
      </c>
      <c r="Z11">
        <v>123550</v>
      </c>
      <c r="AA11">
        <v>131500</v>
      </c>
      <c r="AB11" s="36" t="s">
        <v>369</v>
      </c>
      <c r="AC11" t="s">
        <v>918</v>
      </c>
      <c r="AD11"/>
      <c r="AE11" s="36" t="s">
        <v>87</v>
      </c>
      <c r="AF11">
        <v>5280</v>
      </c>
      <c r="AG11" s="185">
        <v>1372</v>
      </c>
      <c r="AH11" s="185">
        <v>1591</v>
      </c>
      <c r="AI11" s="185">
        <v>1969</v>
      </c>
      <c r="AJ11" s="185">
        <v>2433</v>
      </c>
    </row>
    <row r="12" spans="1:36" ht="15" x14ac:dyDescent="0.25">
      <c r="A12" s="36" t="s">
        <v>88</v>
      </c>
      <c r="B12" t="s">
        <v>963</v>
      </c>
      <c r="C12" s="185">
        <v>156800</v>
      </c>
      <c r="D12">
        <v>54900</v>
      </c>
      <c r="E12">
        <v>62750</v>
      </c>
      <c r="F12">
        <v>70600</v>
      </c>
      <c r="G12">
        <v>78400</v>
      </c>
      <c r="H12">
        <v>84700</v>
      </c>
      <c r="I12">
        <v>90950</v>
      </c>
      <c r="J12">
        <v>97250</v>
      </c>
      <c r="K12">
        <v>103500</v>
      </c>
      <c r="L12">
        <v>32950</v>
      </c>
      <c r="M12">
        <v>37650</v>
      </c>
      <c r="N12">
        <v>42350</v>
      </c>
      <c r="O12">
        <v>47050</v>
      </c>
      <c r="P12">
        <v>50850</v>
      </c>
      <c r="Q12">
        <v>54600</v>
      </c>
      <c r="R12">
        <v>58350</v>
      </c>
      <c r="S12">
        <v>62150</v>
      </c>
      <c r="T12">
        <v>82000</v>
      </c>
      <c r="U12">
        <v>93700</v>
      </c>
      <c r="V12">
        <v>105400</v>
      </c>
      <c r="W12">
        <v>117100</v>
      </c>
      <c r="X12">
        <v>126500</v>
      </c>
      <c r="Y12">
        <v>135850</v>
      </c>
      <c r="Z12">
        <v>145250</v>
      </c>
      <c r="AA12">
        <v>154600</v>
      </c>
      <c r="AB12" s="36" t="s">
        <v>369</v>
      </c>
      <c r="AC12" t="s">
        <v>963</v>
      </c>
      <c r="AD12"/>
      <c r="AE12" s="36" t="s">
        <v>88</v>
      </c>
      <c r="AF12">
        <v>20498</v>
      </c>
      <c r="AG12" s="185">
        <v>1731</v>
      </c>
      <c r="AH12" s="185">
        <v>2100</v>
      </c>
      <c r="AI12" s="185">
        <v>2511</v>
      </c>
      <c r="AJ12" s="185">
        <v>3036</v>
      </c>
    </row>
    <row r="13" spans="1:36" ht="15" x14ac:dyDescent="0.25">
      <c r="A13" s="36" t="s">
        <v>89</v>
      </c>
      <c r="B13" t="s">
        <v>848</v>
      </c>
      <c r="C13" s="185">
        <v>114000</v>
      </c>
      <c r="D13">
        <v>43600</v>
      </c>
      <c r="E13">
        <v>49800</v>
      </c>
      <c r="F13">
        <v>56050</v>
      </c>
      <c r="G13">
        <v>62250</v>
      </c>
      <c r="H13">
        <v>67250</v>
      </c>
      <c r="I13">
        <v>72250</v>
      </c>
      <c r="J13">
        <v>77200</v>
      </c>
      <c r="K13">
        <v>82200</v>
      </c>
      <c r="L13">
        <v>26150</v>
      </c>
      <c r="M13">
        <v>29900</v>
      </c>
      <c r="N13">
        <v>33650</v>
      </c>
      <c r="O13">
        <v>37350</v>
      </c>
      <c r="P13">
        <v>40350</v>
      </c>
      <c r="Q13">
        <v>44360</v>
      </c>
      <c r="R13">
        <v>50040</v>
      </c>
      <c r="S13">
        <v>55720</v>
      </c>
      <c r="T13">
        <v>69750</v>
      </c>
      <c r="U13">
        <v>79700</v>
      </c>
      <c r="V13">
        <v>89650</v>
      </c>
      <c r="W13">
        <v>99600</v>
      </c>
      <c r="X13">
        <v>107600</v>
      </c>
      <c r="Y13">
        <v>115550</v>
      </c>
      <c r="Z13">
        <v>123550</v>
      </c>
      <c r="AA13">
        <v>131500</v>
      </c>
      <c r="AB13" s="36" t="s">
        <v>369</v>
      </c>
      <c r="AC13" t="s">
        <v>848</v>
      </c>
      <c r="AD13"/>
      <c r="AE13" s="36" t="s">
        <v>89</v>
      </c>
      <c r="AF13">
        <v>3398</v>
      </c>
      <c r="AG13" s="185">
        <v>1246</v>
      </c>
      <c r="AH13" s="185">
        <v>1445</v>
      </c>
      <c r="AI13" s="185">
        <v>1788</v>
      </c>
      <c r="AJ13" s="185">
        <v>2210</v>
      </c>
    </row>
    <row r="14" spans="1:36" ht="15" x14ac:dyDescent="0.25">
      <c r="A14" s="36" t="s">
        <v>90</v>
      </c>
      <c r="B14" t="s">
        <v>755</v>
      </c>
      <c r="C14" s="185">
        <v>129200</v>
      </c>
      <c r="D14">
        <v>45250</v>
      </c>
      <c r="E14">
        <v>51700</v>
      </c>
      <c r="F14">
        <v>58150</v>
      </c>
      <c r="G14">
        <v>64600</v>
      </c>
      <c r="H14">
        <v>69800</v>
      </c>
      <c r="I14">
        <v>74950</v>
      </c>
      <c r="J14">
        <v>80150</v>
      </c>
      <c r="K14">
        <v>85300</v>
      </c>
      <c r="L14">
        <v>27150</v>
      </c>
      <c r="M14">
        <v>31000</v>
      </c>
      <c r="N14">
        <v>34900</v>
      </c>
      <c r="O14">
        <v>38750</v>
      </c>
      <c r="P14">
        <v>41850</v>
      </c>
      <c r="Q14">
        <v>44950</v>
      </c>
      <c r="R14">
        <v>50040</v>
      </c>
      <c r="S14">
        <v>55720</v>
      </c>
      <c r="T14">
        <v>72350</v>
      </c>
      <c r="U14">
        <v>82700</v>
      </c>
      <c r="V14">
        <v>93050</v>
      </c>
      <c r="W14">
        <v>103350</v>
      </c>
      <c r="X14">
        <v>111650</v>
      </c>
      <c r="Y14">
        <v>119900</v>
      </c>
      <c r="Z14">
        <v>128200</v>
      </c>
      <c r="AA14">
        <v>136450</v>
      </c>
      <c r="AB14" s="36" t="s">
        <v>369</v>
      </c>
      <c r="AC14" t="s">
        <v>755</v>
      </c>
      <c r="AD14"/>
      <c r="AE14" s="36" t="s">
        <v>90</v>
      </c>
      <c r="AF14">
        <v>21547</v>
      </c>
      <c r="AG14" s="185">
        <v>1286</v>
      </c>
      <c r="AH14" s="185">
        <v>1477</v>
      </c>
      <c r="AI14" s="185">
        <v>1865</v>
      </c>
      <c r="AJ14" s="185">
        <v>2236</v>
      </c>
    </row>
    <row r="15" spans="1:36" ht="15" x14ac:dyDescent="0.25">
      <c r="A15" s="36" t="s">
        <v>91</v>
      </c>
      <c r="B15" t="s">
        <v>755</v>
      </c>
      <c r="C15" s="185">
        <v>129200</v>
      </c>
      <c r="D15">
        <v>45250</v>
      </c>
      <c r="E15">
        <v>51700</v>
      </c>
      <c r="F15">
        <v>58150</v>
      </c>
      <c r="G15">
        <v>64600</v>
      </c>
      <c r="H15">
        <v>69800</v>
      </c>
      <c r="I15">
        <v>74950</v>
      </c>
      <c r="J15">
        <v>80150</v>
      </c>
      <c r="K15">
        <v>85300</v>
      </c>
      <c r="L15">
        <v>27150</v>
      </c>
      <c r="M15">
        <v>31000</v>
      </c>
      <c r="N15">
        <v>34900</v>
      </c>
      <c r="O15">
        <v>38750</v>
      </c>
      <c r="P15">
        <v>41850</v>
      </c>
      <c r="Q15">
        <v>44950</v>
      </c>
      <c r="R15">
        <v>50040</v>
      </c>
      <c r="S15">
        <v>55720</v>
      </c>
      <c r="T15">
        <v>72350</v>
      </c>
      <c r="U15">
        <v>82700</v>
      </c>
      <c r="V15">
        <v>93050</v>
      </c>
      <c r="W15">
        <v>103350</v>
      </c>
      <c r="X15">
        <v>111650</v>
      </c>
      <c r="Y15">
        <v>119900</v>
      </c>
      <c r="Z15">
        <v>128200</v>
      </c>
      <c r="AA15">
        <v>136450</v>
      </c>
      <c r="AB15" s="36" t="s">
        <v>369</v>
      </c>
      <c r="AC15" t="s">
        <v>755</v>
      </c>
      <c r="AD15"/>
      <c r="AE15" s="36" t="s">
        <v>91</v>
      </c>
      <c r="AF15">
        <v>4848</v>
      </c>
      <c r="AG15" s="185">
        <v>1286</v>
      </c>
      <c r="AH15" s="185">
        <v>1477</v>
      </c>
      <c r="AI15" s="185">
        <v>1865</v>
      </c>
      <c r="AJ15" s="185">
        <v>2236</v>
      </c>
    </row>
    <row r="16" spans="1:36" ht="15" x14ac:dyDescent="0.25">
      <c r="A16" s="36" t="s">
        <v>92</v>
      </c>
      <c r="B16" t="s">
        <v>936</v>
      </c>
      <c r="C16" s="185">
        <v>111900</v>
      </c>
      <c r="D16">
        <v>43600</v>
      </c>
      <c r="E16">
        <v>49800</v>
      </c>
      <c r="F16">
        <v>56050</v>
      </c>
      <c r="G16">
        <v>62250</v>
      </c>
      <c r="H16">
        <v>67250</v>
      </c>
      <c r="I16">
        <v>72250</v>
      </c>
      <c r="J16">
        <v>77200</v>
      </c>
      <c r="K16">
        <v>82200</v>
      </c>
      <c r="L16">
        <v>26150</v>
      </c>
      <c r="M16">
        <v>29900</v>
      </c>
      <c r="N16">
        <v>33650</v>
      </c>
      <c r="O16">
        <v>37350</v>
      </c>
      <c r="P16">
        <v>40350</v>
      </c>
      <c r="Q16">
        <v>44360</v>
      </c>
      <c r="R16">
        <v>50040</v>
      </c>
      <c r="S16">
        <v>55720</v>
      </c>
      <c r="T16">
        <v>69750</v>
      </c>
      <c r="U16">
        <v>79700</v>
      </c>
      <c r="V16">
        <v>89650</v>
      </c>
      <c r="W16">
        <v>99600</v>
      </c>
      <c r="X16">
        <v>107600</v>
      </c>
      <c r="Y16">
        <v>115550</v>
      </c>
      <c r="Z16">
        <v>123550</v>
      </c>
      <c r="AA16">
        <v>131500</v>
      </c>
      <c r="AB16" s="36" t="s">
        <v>369</v>
      </c>
      <c r="AC16" t="s">
        <v>936</v>
      </c>
      <c r="AD16"/>
      <c r="AE16" s="36" t="s">
        <v>92</v>
      </c>
      <c r="AF16">
        <v>2373</v>
      </c>
      <c r="AG16" s="185">
        <v>1287</v>
      </c>
      <c r="AH16" s="185">
        <v>1496</v>
      </c>
      <c r="AI16" s="185">
        <v>1866</v>
      </c>
      <c r="AJ16" s="185">
        <v>2406</v>
      </c>
    </row>
    <row r="17" spans="1:36" ht="15" x14ac:dyDescent="0.25">
      <c r="A17" s="36" t="s">
        <v>93</v>
      </c>
      <c r="B17" t="s">
        <v>918</v>
      </c>
      <c r="C17" s="185">
        <v>123200</v>
      </c>
      <c r="D17">
        <v>43600</v>
      </c>
      <c r="E17">
        <v>49800</v>
      </c>
      <c r="F17">
        <v>56050</v>
      </c>
      <c r="G17">
        <v>62250</v>
      </c>
      <c r="H17">
        <v>67250</v>
      </c>
      <c r="I17">
        <v>72250</v>
      </c>
      <c r="J17">
        <v>77200</v>
      </c>
      <c r="K17">
        <v>82200</v>
      </c>
      <c r="L17">
        <v>26150</v>
      </c>
      <c r="M17">
        <v>29900</v>
      </c>
      <c r="N17">
        <v>33650</v>
      </c>
      <c r="O17">
        <v>37350</v>
      </c>
      <c r="P17">
        <v>40350</v>
      </c>
      <c r="Q17">
        <v>44360</v>
      </c>
      <c r="R17">
        <v>50040</v>
      </c>
      <c r="S17">
        <v>55720</v>
      </c>
      <c r="T17">
        <v>69750</v>
      </c>
      <c r="U17">
        <v>79700</v>
      </c>
      <c r="V17">
        <v>89650</v>
      </c>
      <c r="W17">
        <v>99600</v>
      </c>
      <c r="X17">
        <v>107600</v>
      </c>
      <c r="Y17">
        <v>115550</v>
      </c>
      <c r="Z17">
        <v>123550</v>
      </c>
      <c r="AA17">
        <v>131500</v>
      </c>
      <c r="AB17" s="36" t="s">
        <v>369</v>
      </c>
      <c r="AC17" t="s">
        <v>918</v>
      </c>
      <c r="AD17"/>
      <c r="AE17" s="36" t="s">
        <v>93</v>
      </c>
      <c r="AF17">
        <v>28090</v>
      </c>
      <c r="AG17" s="185">
        <v>1372</v>
      </c>
      <c r="AH17" s="185">
        <v>1591</v>
      </c>
      <c r="AI17" s="185">
        <v>1969</v>
      </c>
      <c r="AJ17" s="185">
        <v>2433</v>
      </c>
    </row>
    <row r="18" spans="1:36" ht="15" x14ac:dyDescent="0.25">
      <c r="A18" s="36" t="s">
        <v>94</v>
      </c>
      <c r="B18" t="s">
        <v>797</v>
      </c>
      <c r="C18" s="185">
        <v>156800</v>
      </c>
      <c r="D18">
        <v>49200</v>
      </c>
      <c r="E18">
        <v>56250</v>
      </c>
      <c r="F18">
        <v>63300</v>
      </c>
      <c r="G18">
        <v>70300</v>
      </c>
      <c r="H18">
        <v>75950</v>
      </c>
      <c r="I18">
        <v>81550</v>
      </c>
      <c r="J18">
        <v>87200</v>
      </c>
      <c r="K18">
        <v>92800</v>
      </c>
      <c r="L18">
        <v>29550</v>
      </c>
      <c r="M18">
        <v>33800</v>
      </c>
      <c r="N18">
        <v>38000</v>
      </c>
      <c r="O18">
        <v>42200</v>
      </c>
      <c r="P18">
        <v>45600</v>
      </c>
      <c r="Q18">
        <v>49000</v>
      </c>
      <c r="R18">
        <v>52350</v>
      </c>
      <c r="S18">
        <v>55750</v>
      </c>
      <c r="T18">
        <v>78750</v>
      </c>
      <c r="U18">
        <v>90000</v>
      </c>
      <c r="V18">
        <v>101250</v>
      </c>
      <c r="W18">
        <v>112500</v>
      </c>
      <c r="X18">
        <v>121500</v>
      </c>
      <c r="Y18">
        <v>130500</v>
      </c>
      <c r="Z18">
        <v>139500</v>
      </c>
      <c r="AA18">
        <v>148500</v>
      </c>
      <c r="AB18" s="36" t="s">
        <v>369</v>
      </c>
      <c r="AC18" t="s">
        <v>963</v>
      </c>
      <c r="AD18"/>
      <c r="AE18" s="36" t="s">
        <v>94</v>
      </c>
      <c r="AF18">
        <v>148012</v>
      </c>
      <c r="AG18" s="185">
        <v>1731</v>
      </c>
      <c r="AH18" s="185">
        <v>2100</v>
      </c>
      <c r="AI18" s="185">
        <v>2511</v>
      </c>
      <c r="AJ18" s="185">
        <v>3036</v>
      </c>
    </row>
    <row r="19" spans="1:36" ht="15" x14ac:dyDescent="0.25">
      <c r="A19" s="36" t="s">
        <v>95</v>
      </c>
      <c r="B19" t="s">
        <v>968</v>
      </c>
      <c r="C19" s="185">
        <v>156800</v>
      </c>
      <c r="D19">
        <v>48000</v>
      </c>
      <c r="E19">
        <v>54850</v>
      </c>
      <c r="F19">
        <v>61700</v>
      </c>
      <c r="G19">
        <v>68550</v>
      </c>
      <c r="H19">
        <v>74050</v>
      </c>
      <c r="I19">
        <v>79550</v>
      </c>
      <c r="J19">
        <v>85050</v>
      </c>
      <c r="K19">
        <v>90500</v>
      </c>
      <c r="L19">
        <v>28850</v>
      </c>
      <c r="M19">
        <v>32950</v>
      </c>
      <c r="N19">
        <v>37050</v>
      </c>
      <c r="O19">
        <v>41150</v>
      </c>
      <c r="P19">
        <v>44450</v>
      </c>
      <c r="Q19">
        <v>47750</v>
      </c>
      <c r="R19">
        <v>51050</v>
      </c>
      <c r="S19">
        <v>55720</v>
      </c>
      <c r="T19">
        <v>76800</v>
      </c>
      <c r="U19">
        <v>87750</v>
      </c>
      <c r="V19">
        <v>98750</v>
      </c>
      <c r="W19">
        <v>109700</v>
      </c>
      <c r="X19">
        <v>118500</v>
      </c>
      <c r="Y19">
        <v>127300</v>
      </c>
      <c r="Z19">
        <v>136050</v>
      </c>
      <c r="AA19">
        <v>144850</v>
      </c>
      <c r="AB19" s="36" t="s">
        <v>369</v>
      </c>
      <c r="AC19" t="s">
        <v>963</v>
      </c>
      <c r="AD19"/>
      <c r="AE19" s="36" t="s">
        <v>95</v>
      </c>
      <c r="AF19">
        <v>1670</v>
      </c>
      <c r="AG19" s="185">
        <v>1731</v>
      </c>
      <c r="AH19" s="185">
        <v>2100</v>
      </c>
      <c r="AI19" s="185">
        <v>2511</v>
      </c>
      <c r="AJ19" s="185">
        <v>3036</v>
      </c>
    </row>
    <row r="20" spans="1:36" ht="15" x14ac:dyDescent="0.25">
      <c r="A20" s="36" t="s">
        <v>96</v>
      </c>
      <c r="B20" t="s">
        <v>848</v>
      </c>
      <c r="C20" s="185">
        <v>114000</v>
      </c>
      <c r="D20">
        <v>43600</v>
      </c>
      <c r="E20">
        <v>49800</v>
      </c>
      <c r="F20">
        <v>56050</v>
      </c>
      <c r="G20">
        <v>62250</v>
      </c>
      <c r="H20">
        <v>67250</v>
      </c>
      <c r="I20">
        <v>72250</v>
      </c>
      <c r="J20">
        <v>77200</v>
      </c>
      <c r="K20">
        <v>82200</v>
      </c>
      <c r="L20">
        <v>26150</v>
      </c>
      <c r="M20">
        <v>29900</v>
      </c>
      <c r="N20">
        <v>33650</v>
      </c>
      <c r="O20">
        <v>37350</v>
      </c>
      <c r="P20">
        <v>40350</v>
      </c>
      <c r="Q20">
        <v>44360</v>
      </c>
      <c r="R20">
        <v>50040</v>
      </c>
      <c r="S20">
        <v>55720</v>
      </c>
      <c r="T20">
        <v>69750</v>
      </c>
      <c r="U20">
        <v>79700</v>
      </c>
      <c r="V20">
        <v>89650</v>
      </c>
      <c r="W20">
        <v>99600</v>
      </c>
      <c r="X20">
        <v>107600</v>
      </c>
      <c r="Y20">
        <v>115550</v>
      </c>
      <c r="Z20">
        <v>123550</v>
      </c>
      <c r="AA20">
        <v>131500</v>
      </c>
      <c r="AB20" s="36" t="s">
        <v>369</v>
      </c>
      <c r="AC20" t="s">
        <v>848</v>
      </c>
      <c r="AD20"/>
      <c r="AE20" s="36" t="s">
        <v>96</v>
      </c>
      <c r="AF20">
        <v>61129</v>
      </c>
      <c r="AG20" s="185">
        <v>1246</v>
      </c>
      <c r="AH20" s="185">
        <v>1445</v>
      </c>
      <c r="AI20" s="185">
        <v>1788</v>
      </c>
      <c r="AJ20" s="185">
        <v>2210</v>
      </c>
    </row>
    <row r="21" spans="1:36" ht="15" x14ac:dyDescent="0.25">
      <c r="A21" s="36" t="s">
        <v>97</v>
      </c>
      <c r="B21" t="s">
        <v>963</v>
      </c>
      <c r="C21" s="185">
        <v>156800</v>
      </c>
      <c r="D21">
        <v>54900</v>
      </c>
      <c r="E21">
        <v>62750</v>
      </c>
      <c r="F21">
        <v>70600</v>
      </c>
      <c r="G21">
        <v>78400</v>
      </c>
      <c r="H21">
        <v>84700</v>
      </c>
      <c r="I21">
        <v>90950</v>
      </c>
      <c r="J21">
        <v>97250</v>
      </c>
      <c r="K21">
        <v>103500</v>
      </c>
      <c r="L21">
        <v>32950</v>
      </c>
      <c r="M21">
        <v>37650</v>
      </c>
      <c r="N21">
        <v>42350</v>
      </c>
      <c r="O21">
        <v>47050</v>
      </c>
      <c r="P21">
        <v>50850</v>
      </c>
      <c r="Q21">
        <v>54600</v>
      </c>
      <c r="R21">
        <v>58350</v>
      </c>
      <c r="S21">
        <v>62150</v>
      </c>
      <c r="T21">
        <v>82000</v>
      </c>
      <c r="U21">
        <v>93700</v>
      </c>
      <c r="V21">
        <v>105400</v>
      </c>
      <c r="W21">
        <v>117100</v>
      </c>
      <c r="X21">
        <v>126500</v>
      </c>
      <c r="Y21">
        <v>135850</v>
      </c>
      <c r="Z21">
        <v>145250</v>
      </c>
      <c r="AA21">
        <v>154600</v>
      </c>
      <c r="AB21" s="36" t="s">
        <v>369</v>
      </c>
      <c r="AC21" t="s">
        <v>963</v>
      </c>
      <c r="AD21"/>
      <c r="AE21" s="36" t="s">
        <v>97</v>
      </c>
      <c r="AF21">
        <v>17490</v>
      </c>
      <c r="AG21" s="185">
        <v>1731</v>
      </c>
      <c r="AH21" s="185">
        <v>2100</v>
      </c>
      <c r="AI21" s="185">
        <v>2511</v>
      </c>
      <c r="AJ21" s="185">
        <v>3036</v>
      </c>
    </row>
    <row r="22" spans="1:36" ht="15" x14ac:dyDescent="0.25">
      <c r="A22" s="36" t="s">
        <v>98</v>
      </c>
      <c r="B22" t="s">
        <v>871</v>
      </c>
      <c r="C22" s="185">
        <v>126500</v>
      </c>
      <c r="D22">
        <v>43750</v>
      </c>
      <c r="E22">
        <v>50000</v>
      </c>
      <c r="F22">
        <v>56250</v>
      </c>
      <c r="G22">
        <v>62500</v>
      </c>
      <c r="H22">
        <v>67500</v>
      </c>
      <c r="I22">
        <v>72500</v>
      </c>
      <c r="J22">
        <v>77500</v>
      </c>
      <c r="K22">
        <v>82500</v>
      </c>
      <c r="L22">
        <v>26250</v>
      </c>
      <c r="M22">
        <v>30000</v>
      </c>
      <c r="N22">
        <v>33750</v>
      </c>
      <c r="O22">
        <v>37500</v>
      </c>
      <c r="P22">
        <v>40500</v>
      </c>
      <c r="Q22">
        <v>44360</v>
      </c>
      <c r="R22">
        <v>50040</v>
      </c>
      <c r="S22">
        <v>55720</v>
      </c>
      <c r="T22">
        <v>70000</v>
      </c>
      <c r="U22">
        <v>80000</v>
      </c>
      <c r="V22">
        <v>90000</v>
      </c>
      <c r="W22">
        <v>100000</v>
      </c>
      <c r="X22">
        <v>108000</v>
      </c>
      <c r="Y22">
        <v>116000</v>
      </c>
      <c r="Z22">
        <v>124000</v>
      </c>
      <c r="AA22">
        <v>132000</v>
      </c>
      <c r="AB22" s="36" t="s">
        <v>369</v>
      </c>
      <c r="AC22" t="s">
        <v>871</v>
      </c>
      <c r="AD22"/>
      <c r="AE22" s="36" t="s">
        <v>98</v>
      </c>
      <c r="AF22">
        <v>8456</v>
      </c>
      <c r="AG22" s="185">
        <v>1104</v>
      </c>
      <c r="AH22" s="185">
        <v>1304</v>
      </c>
      <c r="AI22" s="185">
        <v>1601</v>
      </c>
      <c r="AJ22" s="185">
        <v>2062</v>
      </c>
    </row>
    <row r="23" spans="1:36" ht="15" x14ac:dyDescent="0.25">
      <c r="A23" s="36" t="s">
        <v>99</v>
      </c>
      <c r="B23" t="s">
        <v>893</v>
      </c>
      <c r="C23" s="185">
        <v>122800</v>
      </c>
      <c r="D23">
        <v>43600</v>
      </c>
      <c r="E23">
        <v>49800</v>
      </c>
      <c r="F23">
        <v>56050</v>
      </c>
      <c r="G23">
        <v>62250</v>
      </c>
      <c r="H23">
        <v>67250</v>
      </c>
      <c r="I23">
        <v>72250</v>
      </c>
      <c r="J23">
        <v>77200</v>
      </c>
      <c r="K23">
        <v>82200</v>
      </c>
      <c r="L23">
        <v>26150</v>
      </c>
      <c r="M23">
        <v>29900</v>
      </c>
      <c r="N23">
        <v>33650</v>
      </c>
      <c r="O23">
        <v>37350</v>
      </c>
      <c r="P23">
        <v>40350</v>
      </c>
      <c r="Q23">
        <v>44360</v>
      </c>
      <c r="R23">
        <v>50040</v>
      </c>
      <c r="S23">
        <v>55720</v>
      </c>
      <c r="T23">
        <v>69750</v>
      </c>
      <c r="U23">
        <v>79700</v>
      </c>
      <c r="V23">
        <v>89650</v>
      </c>
      <c r="W23">
        <v>99600</v>
      </c>
      <c r="X23">
        <v>107600</v>
      </c>
      <c r="Y23">
        <v>115550</v>
      </c>
      <c r="Z23">
        <v>123550</v>
      </c>
      <c r="AA23">
        <v>131500</v>
      </c>
      <c r="AB23" s="36" t="s">
        <v>369</v>
      </c>
      <c r="AC23" t="s">
        <v>893</v>
      </c>
      <c r="AD23"/>
      <c r="AE23" s="36" t="s">
        <v>99</v>
      </c>
      <c r="AF23">
        <v>9613</v>
      </c>
      <c r="AG23" s="185">
        <v>1114</v>
      </c>
      <c r="AH23" s="185">
        <v>1316</v>
      </c>
      <c r="AI23" s="185">
        <v>1616</v>
      </c>
      <c r="AJ23" s="185">
        <v>2082</v>
      </c>
    </row>
    <row r="24" spans="1:36" ht="15" x14ac:dyDescent="0.25">
      <c r="A24" s="36" t="s">
        <v>100</v>
      </c>
      <c r="B24" t="s">
        <v>893</v>
      </c>
      <c r="C24" s="185">
        <v>122800</v>
      </c>
      <c r="D24">
        <v>43600</v>
      </c>
      <c r="E24">
        <v>49800</v>
      </c>
      <c r="F24">
        <v>56050</v>
      </c>
      <c r="G24">
        <v>62250</v>
      </c>
      <c r="H24">
        <v>67250</v>
      </c>
      <c r="I24">
        <v>72250</v>
      </c>
      <c r="J24">
        <v>77200</v>
      </c>
      <c r="K24">
        <v>82200</v>
      </c>
      <c r="L24">
        <v>26150</v>
      </c>
      <c r="M24">
        <v>29900</v>
      </c>
      <c r="N24">
        <v>33650</v>
      </c>
      <c r="O24">
        <v>37350</v>
      </c>
      <c r="P24">
        <v>40350</v>
      </c>
      <c r="Q24">
        <v>44360</v>
      </c>
      <c r="R24">
        <v>50040</v>
      </c>
      <c r="S24">
        <v>55720</v>
      </c>
      <c r="T24">
        <v>69750</v>
      </c>
      <c r="U24">
        <v>79700</v>
      </c>
      <c r="V24">
        <v>89650</v>
      </c>
      <c r="W24">
        <v>99600</v>
      </c>
      <c r="X24">
        <v>107600</v>
      </c>
      <c r="Y24">
        <v>115550</v>
      </c>
      <c r="Z24">
        <v>123550</v>
      </c>
      <c r="AA24">
        <v>131500</v>
      </c>
      <c r="AB24" s="36" t="s">
        <v>369</v>
      </c>
      <c r="AC24" t="s">
        <v>893</v>
      </c>
      <c r="AD24"/>
      <c r="AE24" s="36" t="s">
        <v>100</v>
      </c>
      <c r="AF24">
        <v>1140</v>
      </c>
      <c r="AG24" s="185">
        <v>1114</v>
      </c>
      <c r="AH24" s="185">
        <v>1316</v>
      </c>
      <c r="AI24" s="185">
        <v>1616</v>
      </c>
      <c r="AJ24" s="185">
        <v>2082</v>
      </c>
    </row>
    <row r="25" spans="1:36" ht="15" x14ac:dyDescent="0.25">
      <c r="A25" s="36" t="s">
        <v>101</v>
      </c>
      <c r="B25" t="s">
        <v>871</v>
      </c>
      <c r="C25" s="185">
        <v>126500</v>
      </c>
      <c r="D25">
        <v>43750</v>
      </c>
      <c r="E25">
        <v>50000</v>
      </c>
      <c r="F25">
        <v>56250</v>
      </c>
      <c r="G25">
        <v>62500</v>
      </c>
      <c r="H25">
        <v>67500</v>
      </c>
      <c r="I25">
        <v>72500</v>
      </c>
      <c r="J25">
        <v>77500</v>
      </c>
      <c r="K25">
        <v>82500</v>
      </c>
      <c r="L25">
        <v>26250</v>
      </c>
      <c r="M25">
        <v>30000</v>
      </c>
      <c r="N25">
        <v>33750</v>
      </c>
      <c r="O25">
        <v>37500</v>
      </c>
      <c r="P25">
        <v>40500</v>
      </c>
      <c r="Q25">
        <v>44360</v>
      </c>
      <c r="R25">
        <v>50040</v>
      </c>
      <c r="S25">
        <v>55720</v>
      </c>
      <c r="T25">
        <v>70000</v>
      </c>
      <c r="U25">
        <v>80000</v>
      </c>
      <c r="V25">
        <v>90000</v>
      </c>
      <c r="W25">
        <v>100000</v>
      </c>
      <c r="X25">
        <v>108000</v>
      </c>
      <c r="Y25">
        <v>116000</v>
      </c>
      <c r="Z25">
        <v>124000</v>
      </c>
      <c r="AA25">
        <v>132000</v>
      </c>
      <c r="AB25" s="36" t="s">
        <v>369</v>
      </c>
      <c r="AC25" t="s">
        <v>871</v>
      </c>
      <c r="AD25"/>
      <c r="AE25" s="36" t="s">
        <v>101</v>
      </c>
      <c r="AF25">
        <v>5082</v>
      </c>
      <c r="AG25" s="185">
        <v>1104</v>
      </c>
      <c r="AH25" s="185">
        <v>1304</v>
      </c>
      <c r="AI25" s="185">
        <v>1601</v>
      </c>
      <c r="AJ25" s="185">
        <v>2062</v>
      </c>
    </row>
    <row r="26" spans="1:36" ht="15" x14ac:dyDescent="0.25">
      <c r="A26" s="36" t="s">
        <v>102</v>
      </c>
      <c r="B26" t="s">
        <v>755</v>
      </c>
      <c r="C26" s="185">
        <v>129200</v>
      </c>
      <c r="D26">
        <v>45250</v>
      </c>
      <c r="E26">
        <v>51700</v>
      </c>
      <c r="F26">
        <v>58150</v>
      </c>
      <c r="G26">
        <v>64600</v>
      </c>
      <c r="H26">
        <v>69800</v>
      </c>
      <c r="I26">
        <v>74950</v>
      </c>
      <c r="J26">
        <v>80150</v>
      </c>
      <c r="K26">
        <v>85300</v>
      </c>
      <c r="L26">
        <v>27150</v>
      </c>
      <c r="M26">
        <v>31000</v>
      </c>
      <c r="N26">
        <v>34900</v>
      </c>
      <c r="O26">
        <v>38750</v>
      </c>
      <c r="P26">
        <v>41850</v>
      </c>
      <c r="Q26">
        <v>44950</v>
      </c>
      <c r="R26">
        <v>50040</v>
      </c>
      <c r="S26">
        <v>55720</v>
      </c>
      <c r="T26">
        <v>72350</v>
      </c>
      <c r="U26">
        <v>82700</v>
      </c>
      <c r="V26">
        <v>93050</v>
      </c>
      <c r="W26">
        <v>103350</v>
      </c>
      <c r="X26">
        <v>111650</v>
      </c>
      <c r="Y26">
        <v>119900</v>
      </c>
      <c r="Z26">
        <v>128200</v>
      </c>
      <c r="AA26">
        <v>136450</v>
      </c>
      <c r="AB26" s="36" t="s">
        <v>369</v>
      </c>
      <c r="AC26" t="s">
        <v>755</v>
      </c>
      <c r="AD26"/>
      <c r="AE26" s="36" t="s">
        <v>102</v>
      </c>
      <c r="AF26">
        <v>10108</v>
      </c>
      <c r="AG26" s="185">
        <v>1286</v>
      </c>
      <c r="AH26" s="185">
        <v>1477</v>
      </c>
      <c r="AI26" s="185">
        <v>1865</v>
      </c>
      <c r="AJ26" s="185">
        <v>2236</v>
      </c>
    </row>
    <row r="27" spans="1:36" ht="15" x14ac:dyDescent="0.25">
      <c r="A27" s="36" t="s">
        <v>103</v>
      </c>
      <c r="B27" t="s">
        <v>871</v>
      </c>
      <c r="C27" s="185">
        <v>126500</v>
      </c>
      <c r="D27">
        <v>43750</v>
      </c>
      <c r="E27">
        <v>50000</v>
      </c>
      <c r="F27">
        <v>56250</v>
      </c>
      <c r="G27">
        <v>62500</v>
      </c>
      <c r="H27">
        <v>67500</v>
      </c>
      <c r="I27">
        <v>72500</v>
      </c>
      <c r="J27">
        <v>77500</v>
      </c>
      <c r="K27">
        <v>82500</v>
      </c>
      <c r="L27">
        <v>26250</v>
      </c>
      <c r="M27">
        <v>30000</v>
      </c>
      <c r="N27">
        <v>33750</v>
      </c>
      <c r="O27">
        <v>37500</v>
      </c>
      <c r="P27">
        <v>40500</v>
      </c>
      <c r="Q27">
        <v>44360</v>
      </c>
      <c r="R27">
        <v>50040</v>
      </c>
      <c r="S27">
        <v>55720</v>
      </c>
      <c r="T27">
        <v>70000</v>
      </c>
      <c r="U27">
        <v>80000</v>
      </c>
      <c r="V27">
        <v>90000</v>
      </c>
      <c r="W27">
        <v>100000</v>
      </c>
      <c r="X27">
        <v>108000</v>
      </c>
      <c r="Y27">
        <v>116000</v>
      </c>
      <c r="Z27">
        <v>124000</v>
      </c>
      <c r="AA27">
        <v>132000</v>
      </c>
      <c r="AB27" s="36" t="s">
        <v>369</v>
      </c>
      <c r="AC27" t="s">
        <v>871</v>
      </c>
      <c r="AD27"/>
      <c r="AE27" s="36" t="s">
        <v>103</v>
      </c>
      <c r="AF27">
        <v>2168</v>
      </c>
      <c r="AG27" s="185">
        <v>1104</v>
      </c>
      <c r="AH27" s="185">
        <v>1304</v>
      </c>
      <c r="AI27" s="185">
        <v>1601</v>
      </c>
      <c r="AJ27" s="185">
        <v>2062</v>
      </c>
    </row>
    <row r="28" spans="1:36" ht="15" x14ac:dyDescent="0.25">
      <c r="A28" s="36" t="s">
        <v>104</v>
      </c>
      <c r="B28" t="s">
        <v>848</v>
      </c>
      <c r="C28" s="185">
        <v>114000</v>
      </c>
      <c r="D28">
        <v>43600</v>
      </c>
      <c r="E28">
        <v>49800</v>
      </c>
      <c r="F28">
        <v>56050</v>
      </c>
      <c r="G28">
        <v>62250</v>
      </c>
      <c r="H28">
        <v>67250</v>
      </c>
      <c r="I28">
        <v>72250</v>
      </c>
      <c r="J28">
        <v>77200</v>
      </c>
      <c r="K28">
        <v>82200</v>
      </c>
      <c r="L28">
        <v>26150</v>
      </c>
      <c r="M28">
        <v>29900</v>
      </c>
      <c r="N28">
        <v>33650</v>
      </c>
      <c r="O28">
        <v>37350</v>
      </c>
      <c r="P28">
        <v>40350</v>
      </c>
      <c r="Q28">
        <v>44360</v>
      </c>
      <c r="R28">
        <v>50040</v>
      </c>
      <c r="S28">
        <v>55720</v>
      </c>
      <c r="T28">
        <v>69750</v>
      </c>
      <c r="U28">
        <v>79700</v>
      </c>
      <c r="V28">
        <v>89650</v>
      </c>
      <c r="W28">
        <v>99600</v>
      </c>
      <c r="X28">
        <v>107600</v>
      </c>
      <c r="Y28">
        <v>115550</v>
      </c>
      <c r="Z28">
        <v>123550</v>
      </c>
      <c r="AA28">
        <v>131500</v>
      </c>
      <c r="AB28" s="36" t="s">
        <v>369</v>
      </c>
      <c r="AC28" t="s">
        <v>1009</v>
      </c>
      <c r="AD28"/>
      <c r="AE28" s="36" t="s">
        <v>104</v>
      </c>
      <c r="AF28">
        <v>28852</v>
      </c>
      <c r="AG28" s="185">
        <v>1279</v>
      </c>
      <c r="AH28" s="185">
        <v>1445</v>
      </c>
      <c r="AI28" s="185">
        <v>1788</v>
      </c>
      <c r="AJ28" s="185">
        <v>2210</v>
      </c>
    </row>
    <row r="29" spans="1:36" ht="15" x14ac:dyDescent="0.25">
      <c r="A29" s="36" t="s">
        <v>105</v>
      </c>
      <c r="B29" t="s">
        <v>755</v>
      </c>
      <c r="C29" s="185">
        <v>129200</v>
      </c>
      <c r="D29">
        <v>45250</v>
      </c>
      <c r="E29">
        <v>51700</v>
      </c>
      <c r="F29">
        <v>58150</v>
      </c>
      <c r="G29">
        <v>64600</v>
      </c>
      <c r="H29">
        <v>69800</v>
      </c>
      <c r="I29">
        <v>74950</v>
      </c>
      <c r="J29">
        <v>80150</v>
      </c>
      <c r="K29">
        <v>85300</v>
      </c>
      <c r="L29">
        <v>27150</v>
      </c>
      <c r="M29">
        <v>31000</v>
      </c>
      <c r="N29">
        <v>34900</v>
      </c>
      <c r="O29">
        <v>38750</v>
      </c>
      <c r="P29">
        <v>41850</v>
      </c>
      <c r="Q29">
        <v>44950</v>
      </c>
      <c r="R29">
        <v>50040</v>
      </c>
      <c r="S29">
        <v>55720</v>
      </c>
      <c r="T29">
        <v>72350</v>
      </c>
      <c r="U29">
        <v>82700</v>
      </c>
      <c r="V29">
        <v>93050</v>
      </c>
      <c r="W29">
        <v>103350</v>
      </c>
      <c r="X29">
        <v>111650</v>
      </c>
      <c r="Y29">
        <v>119900</v>
      </c>
      <c r="Z29">
        <v>128200</v>
      </c>
      <c r="AA29">
        <v>136450</v>
      </c>
      <c r="AB29" s="36" t="s">
        <v>369</v>
      </c>
      <c r="AC29" t="s">
        <v>755</v>
      </c>
      <c r="AD29"/>
      <c r="AE29" s="36" t="s">
        <v>105</v>
      </c>
      <c r="AF29">
        <v>3786</v>
      </c>
      <c r="AG29" s="185">
        <v>1286</v>
      </c>
      <c r="AH29" s="185">
        <v>1477</v>
      </c>
      <c r="AI29" s="185">
        <v>1865</v>
      </c>
      <c r="AJ29" s="185">
        <v>2236</v>
      </c>
    </row>
    <row r="30" spans="1:36" ht="15" x14ac:dyDescent="0.25">
      <c r="A30" s="36" t="s">
        <v>106</v>
      </c>
      <c r="B30" t="s">
        <v>820</v>
      </c>
      <c r="C30" s="185">
        <v>129200</v>
      </c>
      <c r="D30">
        <v>46000</v>
      </c>
      <c r="E30">
        <v>52550</v>
      </c>
      <c r="F30">
        <v>59100</v>
      </c>
      <c r="G30">
        <v>65650</v>
      </c>
      <c r="H30">
        <v>70950</v>
      </c>
      <c r="I30">
        <v>76200</v>
      </c>
      <c r="J30">
        <v>81450</v>
      </c>
      <c r="K30">
        <v>86700</v>
      </c>
      <c r="L30">
        <v>27600</v>
      </c>
      <c r="M30">
        <v>31550</v>
      </c>
      <c r="N30">
        <v>35500</v>
      </c>
      <c r="O30">
        <v>39400</v>
      </c>
      <c r="P30">
        <v>42600</v>
      </c>
      <c r="Q30">
        <v>45750</v>
      </c>
      <c r="R30">
        <v>50040</v>
      </c>
      <c r="S30">
        <v>55720</v>
      </c>
      <c r="T30">
        <v>73550</v>
      </c>
      <c r="U30">
        <v>84050</v>
      </c>
      <c r="V30">
        <v>94550</v>
      </c>
      <c r="W30">
        <v>105050</v>
      </c>
      <c r="X30">
        <v>113500</v>
      </c>
      <c r="Y30">
        <v>121900</v>
      </c>
      <c r="Z30">
        <v>130300</v>
      </c>
      <c r="AA30">
        <v>138700</v>
      </c>
      <c r="AB30" s="36" t="s">
        <v>369</v>
      </c>
      <c r="AC30" t="s">
        <v>820</v>
      </c>
      <c r="AD30"/>
      <c r="AE30" s="36" t="s">
        <v>106</v>
      </c>
      <c r="AF30">
        <v>13317</v>
      </c>
      <c r="AG30" s="185">
        <v>1286</v>
      </c>
      <c r="AH30" s="185">
        <v>1477</v>
      </c>
      <c r="AI30" s="185">
        <v>1865</v>
      </c>
      <c r="AJ30" s="185">
        <v>2236</v>
      </c>
    </row>
    <row r="31" spans="1:36" ht="15" x14ac:dyDescent="0.25">
      <c r="A31" s="36" t="s">
        <v>107</v>
      </c>
      <c r="B31" t="s">
        <v>941</v>
      </c>
      <c r="C31" s="185">
        <v>111900</v>
      </c>
      <c r="D31">
        <v>46950</v>
      </c>
      <c r="E31">
        <v>53650</v>
      </c>
      <c r="F31">
        <v>60400</v>
      </c>
      <c r="G31">
        <v>67050</v>
      </c>
      <c r="H31">
        <v>72450</v>
      </c>
      <c r="I31">
        <v>77800</v>
      </c>
      <c r="J31">
        <v>83150</v>
      </c>
      <c r="K31">
        <v>88550</v>
      </c>
      <c r="L31">
        <v>28200</v>
      </c>
      <c r="M31">
        <v>32200</v>
      </c>
      <c r="N31">
        <v>36250</v>
      </c>
      <c r="O31">
        <v>40250</v>
      </c>
      <c r="P31">
        <v>43500</v>
      </c>
      <c r="Q31">
        <v>46700</v>
      </c>
      <c r="R31">
        <v>50040</v>
      </c>
      <c r="S31">
        <v>55720</v>
      </c>
      <c r="T31">
        <v>74800</v>
      </c>
      <c r="U31">
        <v>85450</v>
      </c>
      <c r="V31">
        <v>96150</v>
      </c>
      <c r="W31">
        <v>106800</v>
      </c>
      <c r="X31">
        <v>115350</v>
      </c>
      <c r="Y31">
        <v>123900</v>
      </c>
      <c r="Z31">
        <v>132450</v>
      </c>
      <c r="AA31">
        <v>141000</v>
      </c>
      <c r="AB31" s="36" t="s">
        <v>369</v>
      </c>
      <c r="AC31" t="s">
        <v>936</v>
      </c>
      <c r="AD31"/>
      <c r="AE31" s="36" t="s">
        <v>107</v>
      </c>
      <c r="AF31">
        <v>15505</v>
      </c>
      <c r="AG31" s="185">
        <v>1287</v>
      </c>
      <c r="AH31" s="185">
        <v>1496</v>
      </c>
      <c r="AI31" s="185">
        <v>1866</v>
      </c>
      <c r="AJ31" s="185">
        <v>2406</v>
      </c>
    </row>
    <row r="32" spans="1:36" ht="15" x14ac:dyDescent="0.25">
      <c r="A32" s="36" t="s">
        <v>108</v>
      </c>
      <c r="B32" t="s">
        <v>893</v>
      </c>
      <c r="C32" s="185">
        <v>122800</v>
      </c>
      <c r="D32">
        <v>43600</v>
      </c>
      <c r="E32">
        <v>49800</v>
      </c>
      <c r="F32">
        <v>56050</v>
      </c>
      <c r="G32">
        <v>62250</v>
      </c>
      <c r="H32">
        <v>67250</v>
      </c>
      <c r="I32">
        <v>72250</v>
      </c>
      <c r="J32">
        <v>77200</v>
      </c>
      <c r="K32">
        <v>82200</v>
      </c>
      <c r="L32">
        <v>26150</v>
      </c>
      <c r="M32">
        <v>29900</v>
      </c>
      <c r="N32">
        <v>33650</v>
      </c>
      <c r="O32">
        <v>37350</v>
      </c>
      <c r="P32">
        <v>40350</v>
      </c>
      <c r="Q32">
        <v>44360</v>
      </c>
      <c r="R32">
        <v>50040</v>
      </c>
      <c r="S32">
        <v>55720</v>
      </c>
      <c r="T32">
        <v>69750</v>
      </c>
      <c r="U32">
        <v>79700</v>
      </c>
      <c r="V32">
        <v>89650</v>
      </c>
      <c r="W32">
        <v>99600</v>
      </c>
      <c r="X32">
        <v>107600</v>
      </c>
      <c r="Y32">
        <v>115550</v>
      </c>
      <c r="Z32">
        <v>123550</v>
      </c>
      <c r="AA32">
        <v>131500</v>
      </c>
      <c r="AB32" s="36" t="s">
        <v>369</v>
      </c>
      <c r="AC32" t="s">
        <v>893</v>
      </c>
      <c r="AD32"/>
      <c r="AE32" s="36" t="s">
        <v>108</v>
      </c>
      <c r="AF32">
        <v>1463</v>
      </c>
      <c r="AG32" s="185">
        <v>1114</v>
      </c>
      <c r="AH32" s="185">
        <v>1316</v>
      </c>
      <c r="AI32" s="185">
        <v>1616</v>
      </c>
      <c r="AJ32" s="185">
        <v>2082</v>
      </c>
    </row>
    <row r="33" spans="1:36" ht="15" x14ac:dyDescent="0.25">
      <c r="A33" s="36" t="s">
        <v>109</v>
      </c>
      <c r="B33" t="s">
        <v>755</v>
      </c>
      <c r="C33" s="185">
        <v>129200</v>
      </c>
      <c r="D33">
        <v>45250</v>
      </c>
      <c r="E33">
        <v>51700</v>
      </c>
      <c r="F33">
        <v>58150</v>
      </c>
      <c r="G33">
        <v>64600</v>
      </c>
      <c r="H33">
        <v>69800</v>
      </c>
      <c r="I33">
        <v>74950</v>
      </c>
      <c r="J33">
        <v>80150</v>
      </c>
      <c r="K33">
        <v>85300</v>
      </c>
      <c r="L33">
        <v>27150</v>
      </c>
      <c r="M33">
        <v>31000</v>
      </c>
      <c r="N33">
        <v>34900</v>
      </c>
      <c r="O33">
        <v>38750</v>
      </c>
      <c r="P33">
        <v>41850</v>
      </c>
      <c r="Q33">
        <v>44950</v>
      </c>
      <c r="R33">
        <v>50040</v>
      </c>
      <c r="S33">
        <v>55720</v>
      </c>
      <c r="T33">
        <v>72350</v>
      </c>
      <c r="U33">
        <v>82700</v>
      </c>
      <c r="V33">
        <v>93050</v>
      </c>
      <c r="W33">
        <v>103350</v>
      </c>
      <c r="X33">
        <v>111650</v>
      </c>
      <c r="Y33">
        <v>119900</v>
      </c>
      <c r="Z33">
        <v>128200</v>
      </c>
      <c r="AA33">
        <v>136450</v>
      </c>
      <c r="AB33" s="36" t="s">
        <v>369</v>
      </c>
      <c r="AC33" t="s">
        <v>755</v>
      </c>
      <c r="AD33"/>
      <c r="AE33" s="36" t="s">
        <v>109</v>
      </c>
      <c r="AF33">
        <v>5268</v>
      </c>
      <c r="AG33" s="185">
        <v>1286</v>
      </c>
      <c r="AH33" s="185">
        <v>1477</v>
      </c>
      <c r="AI33" s="185">
        <v>1865</v>
      </c>
      <c r="AJ33" s="185">
        <v>2236</v>
      </c>
    </row>
    <row r="34" spans="1:36" ht="15" x14ac:dyDescent="0.25">
      <c r="A34" s="36" t="s">
        <v>110</v>
      </c>
      <c r="B34" t="s">
        <v>893</v>
      </c>
      <c r="C34" s="185">
        <v>122800</v>
      </c>
      <c r="D34">
        <v>43600</v>
      </c>
      <c r="E34">
        <v>49800</v>
      </c>
      <c r="F34">
        <v>56050</v>
      </c>
      <c r="G34">
        <v>62250</v>
      </c>
      <c r="H34">
        <v>67250</v>
      </c>
      <c r="I34">
        <v>72250</v>
      </c>
      <c r="J34">
        <v>77200</v>
      </c>
      <c r="K34">
        <v>82200</v>
      </c>
      <c r="L34">
        <v>26150</v>
      </c>
      <c r="M34">
        <v>29900</v>
      </c>
      <c r="N34">
        <v>33650</v>
      </c>
      <c r="O34">
        <v>37350</v>
      </c>
      <c r="P34">
        <v>40350</v>
      </c>
      <c r="Q34">
        <v>44360</v>
      </c>
      <c r="R34">
        <v>50040</v>
      </c>
      <c r="S34">
        <v>55720</v>
      </c>
      <c r="T34">
        <v>69750</v>
      </c>
      <c r="U34">
        <v>79700</v>
      </c>
      <c r="V34">
        <v>89650</v>
      </c>
      <c r="W34">
        <v>99600</v>
      </c>
      <c r="X34">
        <v>107600</v>
      </c>
      <c r="Y34">
        <v>115550</v>
      </c>
      <c r="Z34">
        <v>123550</v>
      </c>
      <c r="AA34">
        <v>131500</v>
      </c>
      <c r="AB34" s="36" t="s">
        <v>369</v>
      </c>
      <c r="AC34" t="s">
        <v>893</v>
      </c>
      <c r="AD34"/>
      <c r="AE34" s="36" t="s">
        <v>110</v>
      </c>
      <c r="AF34">
        <v>1438</v>
      </c>
      <c r="AG34" s="185">
        <v>1114</v>
      </c>
      <c r="AH34" s="185">
        <v>1316</v>
      </c>
      <c r="AI34" s="185">
        <v>1616</v>
      </c>
      <c r="AJ34" s="185">
        <v>2082</v>
      </c>
    </row>
    <row r="35" spans="1:36" ht="15" x14ac:dyDescent="0.25">
      <c r="A35" s="36" t="s">
        <v>111</v>
      </c>
      <c r="B35" t="s">
        <v>755</v>
      </c>
      <c r="C35" s="185">
        <v>129200</v>
      </c>
      <c r="D35">
        <v>45250</v>
      </c>
      <c r="E35">
        <v>51700</v>
      </c>
      <c r="F35">
        <v>58150</v>
      </c>
      <c r="G35">
        <v>64600</v>
      </c>
      <c r="H35">
        <v>69800</v>
      </c>
      <c r="I35">
        <v>74950</v>
      </c>
      <c r="J35">
        <v>80150</v>
      </c>
      <c r="K35">
        <v>85300</v>
      </c>
      <c r="L35">
        <v>27150</v>
      </c>
      <c r="M35">
        <v>31000</v>
      </c>
      <c r="N35">
        <v>34900</v>
      </c>
      <c r="O35">
        <v>38750</v>
      </c>
      <c r="P35">
        <v>41850</v>
      </c>
      <c r="Q35">
        <v>44950</v>
      </c>
      <c r="R35">
        <v>50040</v>
      </c>
      <c r="S35">
        <v>55720</v>
      </c>
      <c r="T35">
        <v>72350</v>
      </c>
      <c r="U35">
        <v>82700</v>
      </c>
      <c r="V35">
        <v>93050</v>
      </c>
      <c r="W35">
        <v>103350</v>
      </c>
      <c r="X35">
        <v>111650</v>
      </c>
      <c r="Y35">
        <v>119900</v>
      </c>
      <c r="Z35">
        <v>128200</v>
      </c>
      <c r="AA35">
        <v>136450</v>
      </c>
      <c r="AB35" s="36" t="s">
        <v>369</v>
      </c>
      <c r="AC35" t="s">
        <v>755</v>
      </c>
      <c r="AD35"/>
      <c r="AE35" s="36" t="s">
        <v>111</v>
      </c>
      <c r="AF35">
        <v>12267</v>
      </c>
      <c r="AG35" s="185">
        <v>1286</v>
      </c>
      <c r="AH35" s="185">
        <v>1477</v>
      </c>
      <c r="AI35" s="185">
        <v>1865</v>
      </c>
      <c r="AJ35" s="185">
        <v>2236</v>
      </c>
    </row>
    <row r="36" spans="1:36" ht="15" x14ac:dyDescent="0.25">
      <c r="A36" s="36" t="s">
        <v>112</v>
      </c>
      <c r="B36" t="s">
        <v>755</v>
      </c>
      <c r="C36" s="185">
        <v>129200</v>
      </c>
      <c r="D36">
        <v>45250</v>
      </c>
      <c r="E36">
        <v>51700</v>
      </c>
      <c r="F36">
        <v>58150</v>
      </c>
      <c r="G36">
        <v>64600</v>
      </c>
      <c r="H36">
        <v>69800</v>
      </c>
      <c r="I36">
        <v>74950</v>
      </c>
      <c r="J36">
        <v>80150</v>
      </c>
      <c r="K36">
        <v>85300</v>
      </c>
      <c r="L36">
        <v>27150</v>
      </c>
      <c r="M36">
        <v>31000</v>
      </c>
      <c r="N36">
        <v>34900</v>
      </c>
      <c r="O36">
        <v>38750</v>
      </c>
      <c r="P36">
        <v>41850</v>
      </c>
      <c r="Q36">
        <v>44950</v>
      </c>
      <c r="R36">
        <v>50040</v>
      </c>
      <c r="S36">
        <v>55720</v>
      </c>
      <c r="T36">
        <v>72350</v>
      </c>
      <c r="U36">
        <v>82700</v>
      </c>
      <c r="V36">
        <v>93050</v>
      </c>
      <c r="W36">
        <v>103350</v>
      </c>
      <c r="X36">
        <v>111650</v>
      </c>
      <c r="Y36">
        <v>119900</v>
      </c>
      <c r="Z36">
        <v>128200</v>
      </c>
      <c r="AA36">
        <v>136450</v>
      </c>
      <c r="AB36" s="36" t="s">
        <v>369</v>
      </c>
      <c r="AC36" t="s">
        <v>755</v>
      </c>
      <c r="AD36"/>
      <c r="AE36" s="36" t="s">
        <v>112</v>
      </c>
      <c r="AF36">
        <v>14301</v>
      </c>
      <c r="AG36" s="185">
        <v>1286</v>
      </c>
      <c r="AH36" s="185">
        <v>1477</v>
      </c>
      <c r="AI36" s="185">
        <v>1865</v>
      </c>
      <c r="AJ36" s="185">
        <v>2236</v>
      </c>
    </row>
    <row r="37" spans="1:36" ht="15" x14ac:dyDescent="0.25">
      <c r="A37" s="36" t="s">
        <v>113</v>
      </c>
      <c r="B37" t="s">
        <v>963</v>
      </c>
      <c r="C37" s="185">
        <v>156800</v>
      </c>
      <c r="D37">
        <v>54900</v>
      </c>
      <c r="E37">
        <v>62750</v>
      </c>
      <c r="F37">
        <v>70600</v>
      </c>
      <c r="G37">
        <v>78400</v>
      </c>
      <c r="H37">
        <v>84700</v>
      </c>
      <c r="I37">
        <v>90950</v>
      </c>
      <c r="J37">
        <v>97250</v>
      </c>
      <c r="K37">
        <v>103500</v>
      </c>
      <c r="L37">
        <v>32950</v>
      </c>
      <c r="M37">
        <v>37650</v>
      </c>
      <c r="N37">
        <v>42350</v>
      </c>
      <c r="O37">
        <v>47050</v>
      </c>
      <c r="P37">
        <v>50850</v>
      </c>
      <c r="Q37">
        <v>54600</v>
      </c>
      <c r="R37">
        <v>58350</v>
      </c>
      <c r="S37">
        <v>62150</v>
      </c>
      <c r="T37">
        <v>82000</v>
      </c>
      <c r="U37">
        <v>93700</v>
      </c>
      <c r="V37">
        <v>105400</v>
      </c>
      <c r="W37">
        <v>117100</v>
      </c>
      <c r="X37">
        <v>126500</v>
      </c>
      <c r="Y37">
        <v>135850</v>
      </c>
      <c r="Z37">
        <v>145250</v>
      </c>
      <c r="AA37">
        <v>154600</v>
      </c>
      <c r="AB37" s="36" t="s">
        <v>369</v>
      </c>
      <c r="AC37" t="s">
        <v>963</v>
      </c>
      <c r="AD37"/>
      <c r="AE37" s="36" t="s">
        <v>113</v>
      </c>
      <c r="AF37">
        <v>86086</v>
      </c>
      <c r="AG37" s="185">
        <v>1731</v>
      </c>
      <c r="AH37" s="185">
        <v>2100</v>
      </c>
      <c r="AI37" s="185">
        <v>2511</v>
      </c>
      <c r="AJ37" s="185">
        <v>3036</v>
      </c>
    </row>
    <row r="38" spans="1:36" ht="15" x14ac:dyDescent="0.25">
      <c r="A38" s="36" t="s">
        <v>114</v>
      </c>
      <c r="B38" t="s">
        <v>973</v>
      </c>
      <c r="C38" s="185">
        <v>156800</v>
      </c>
      <c r="D38">
        <v>57050</v>
      </c>
      <c r="E38">
        <v>65200</v>
      </c>
      <c r="F38">
        <v>73350</v>
      </c>
      <c r="G38">
        <v>81500</v>
      </c>
      <c r="H38">
        <v>88050</v>
      </c>
      <c r="I38">
        <v>94550</v>
      </c>
      <c r="J38">
        <v>101100</v>
      </c>
      <c r="K38">
        <v>107600</v>
      </c>
      <c r="L38">
        <v>34250</v>
      </c>
      <c r="M38">
        <v>39150</v>
      </c>
      <c r="N38">
        <v>44050</v>
      </c>
      <c r="O38">
        <v>48900</v>
      </c>
      <c r="P38">
        <v>52850</v>
      </c>
      <c r="Q38">
        <v>56750</v>
      </c>
      <c r="R38">
        <v>60650</v>
      </c>
      <c r="S38">
        <v>64550</v>
      </c>
      <c r="T38">
        <v>82000</v>
      </c>
      <c r="U38">
        <v>93700</v>
      </c>
      <c r="V38">
        <v>105400</v>
      </c>
      <c r="W38">
        <v>117100</v>
      </c>
      <c r="X38">
        <v>126500</v>
      </c>
      <c r="Y38">
        <v>135850</v>
      </c>
      <c r="Z38">
        <v>145250</v>
      </c>
      <c r="AA38">
        <v>154600</v>
      </c>
      <c r="AB38" s="36" t="s">
        <v>369</v>
      </c>
      <c r="AC38" t="s">
        <v>963</v>
      </c>
      <c r="AD38"/>
      <c r="AE38" s="36" t="s">
        <v>114</v>
      </c>
      <c r="AF38">
        <v>21683</v>
      </c>
      <c r="AG38" s="185">
        <v>1731</v>
      </c>
      <c r="AH38" s="185">
        <v>2100</v>
      </c>
      <c r="AI38" s="185">
        <v>2511</v>
      </c>
      <c r="AJ38" s="185">
        <v>3036</v>
      </c>
    </row>
    <row r="39" spans="1:36" ht="15" x14ac:dyDescent="0.25">
      <c r="A39" s="36" t="s">
        <v>115</v>
      </c>
      <c r="B39" t="s">
        <v>824</v>
      </c>
      <c r="C39" s="185">
        <v>129200</v>
      </c>
      <c r="D39">
        <v>46000</v>
      </c>
      <c r="E39">
        <v>52550</v>
      </c>
      <c r="F39">
        <v>59100</v>
      </c>
      <c r="G39">
        <v>65650</v>
      </c>
      <c r="H39">
        <v>70950</v>
      </c>
      <c r="I39">
        <v>76200</v>
      </c>
      <c r="J39">
        <v>81450</v>
      </c>
      <c r="K39">
        <v>86700</v>
      </c>
      <c r="L39">
        <v>27600</v>
      </c>
      <c r="M39">
        <v>31550</v>
      </c>
      <c r="N39">
        <v>35500</v>
      </c>
      <c r="O39">
        <v>39400</v>
      </c>
      <c r="P39">
        <v>42600</v>
      </c>
      <c r="Q39">
        <v>45750</v>
      </c>
      <c r="R39">
        <v>50040</v>
      </c>
      <c r="S39">
        <v>55720</v>
      </c>
      <c r="T39">
        <v>73550</v>
      </c>
      <c r="U39">
        <v>84050</v>
      </c>
      <c r="V39">
        <v>94550</v>
      </c>
      <c r="W39">
        <v>105050</v>
      </c>
      <c r="X39">
        <v>113500</v>
      </c>
      <c r="Y39">
        <v>121900</v>
      </c>
      <c r="Z39">
        <v>130300</v>
      </c>
      <c r="AA39">
        <v>138700</v>
      </c>
      <c r="AB39" s="36" t="s">
        <v>369</v>
      </c>
      <c r="AC39" t="s">
        <v>824</v>
      </c>
      <c r="AD39"/>
      <c r="AE39" s="36" t="s">
        <v>115</v>
      </c>
      <c r="AF39">
        <v>4432</v>
      </c>
      <c r="AG39" s="185">
        <v>1286</v>
      </c>
      <c r="AH39" s="185">
        <v>1477</v>
      </c>
      <c r="AI39" s="185">
        <v>1865</v>
      </c>
      <c r="AJ39" s="185">
        <v>2236</v>
      </c>
    </row>
    <row r="40" spans="1:36" ht="15" x14ac:dyDescent="0.25">
      <c r="A40" s="36" t="s">
        <v>116</v>
      </c>
      <c r="B40" t="s">
        <v>848</v>
      </c>
      <c r="C40" s="185">
        <v>114000</v>
      </c>
      <c r="D40">
        <v>43600</v>
      </c>
      <c r="E40">
        <v>49800</v>
      </c>
      <c r="F40">
        <v>56050</v>
      </c>
      <c r="G40">
        <v>62250</v>
      </c>
      <c r="H40">
        <v>67250</v>
      </c>
      <c r="I40">
        <v>72250</v>
      </c>
      <c r="J40">
        <v>77200</v>
      </c>
      <c r="K40">
        <v>82200</v>
      </c>
      <c r="L40">
        <v>26150</v>
      </c>
      <c r="M40">
        <v>29900</v>
      </c>
      <c r="N40">
        <v>33650</v>
      </c>
      <c r="O40">
        <v>37350</v>
      </c>
      <c r="P40">
        <v>40350</v>
      </c>
      <c r="Q40">
        <v>44360</v>
      </c>
      <c r="R40">
        <v>50040</v>
      </c>
      <c r="S40">
        <v>55720</v>
      </c>
      <c r="T40">
        <v>69750</v>
      </c>
      <c r="U40">
        <v>79700</v>
      </c>
      <c r="V40">
        <v>89650</v>
      </c>
      <c r="W40">
        <v>99600</v>
      </c>
      <c r="X40">
        <v>107600</v>
      </c>
      <c r="Y40">
        <v>115550</v>
      </c>
      <c r="Z40">
        <v>123550</v>
      </c>
      <c r="AA40">
        <v>131500</v>
      </c>
      <c r="AB40" s="36" t="s">
        <v>369</v>
      </c>
      <c r="AC40" t="s">
        <v>1011</v>
      </c>
      <c r="AD40"/>
      <c r="AE40" s="36" t="s">
        <v>116</v>
      </c>
      <c r="AF40">
        <v>12359</v>
      </c>
      <c r="AG40" s="185">
        <v>1246</v>
      </c>
      <c r="AH40" s="185">
        <v>1445</v>
      </c>
      <c r="AI40" s="185">
        <v>1788</v>
      </c>
      <c r="AJ40" s="185">
        <v>2210</v>
      </c>
    </row>
    <row r="41" spans="1:36" ht="15" x14ac:dyDescent="0.25">
      <c r="A41" s="36" t="s">
        <v>117</v>
      </c>
      <c r="B41" t="s">
        <v>755</v>
      </c>
      <c r="C41" s="185">
        <v>129200</v>
      </c>
      <c r="D41">
        <v>45250</v>
      </c>
      <c r="E41">
        <v>51700</v>
      </c>
      <c r="F41">
        <v>58150</v>
      </c>
      <c r="G41">
        <v>64600</v>
      </c>
      <c r="H41">
        <v>69800</v>
      </c>
      <c r="I41">
        <v>74950</v>
      </c>
      <c r="J41">
        <v>80150</v>
      </c>
      <c r="K41">
        <v>85300</v>
      </c>
      <c r="L41">
        <v>27150</v>
      </c>
      <c r="M41">
        <v>31000</v>
      </c>
      <c r="N41">
        <v>34900</v>
      </c>
      <c r="O41">
        <v>38750</v>
      </c>
      <c r="P41">
        <v>41850</v>
      </c>
      <c r="Q41">
        <v>44950</v>
      </c>
      <c r="R41">
        <v>50040</v>
      </c>
      <c r="S41">
        <v>55720</v>
      </c>
      <c r="T41">
        <v>72350</v>
      </c>
      <c r="U41">
        <v>82700</v>
      </c>
      <c r="V41">
        <v>93050</v>
      </c>
      <c r="W41">
        <v>103350</v>
      </c>
      <c r="X41">
        <v>111650</v>
      </c>
      <c r="Y41">
        <v>119900</v>
      </c>
      <c r="Z41">
        <v>128200</v>
      </c>
      <c r="AA41">
        <v>136450</v>
      </c>
      <c r="AB41" s="36" t="s">
        <v>369</v>
      </c>
      <c r="AC41" t="s">
        <v>755</v>
      </c>
      <c r="AD41"/>
      <c r="AE41" s="36" t="s">
        <v>117</v>
      </c>
      <c r="AF41">
        <v>7182</v>
      </c>
      <c r="AG41" s="185">
        <v>1286</v>
      </c>
      <c r="AH41" s="185">
        <v>1477</v>
      </c>
      <c r="AI41" s="185">
        <v>1865</v>
      </c>
      <c r="AJ41" s="185">
        <v>2236</v>
      </c>
    </row>
    <row r="42" spans="1:36" ht="15" x14ac:dyDescent="0.25">
      <c r="A42" s="36" t="s">
        <v>118</v>
      </c>
      <c r="B42" t="s">
        <v>755</v>
      </c>
      <c r="C42" s="185">
        <v>129200</v>
      </c>
      <c r="D42">
        <v>45250</v>
      </c>
      <c r="E42">
        <v>51700</v>
      </c>
      <c r="F42">
        <v>58150</v>
      </c>
      <c r="G42">
        <v>64600</v>
      </c>
      <c r="H42">
        <v>69800</v>
      </c>
      <c r="I42">
        <v>74950</v>
      </c>
      <c r="J42">
        <v>80150</v>
      </c>
      <c r="K42">
        <v>85300</v>
      </c>
      <c r="L42">
        <v>27150</v>
      </c>
      <c r="M42">
        <v>31000</v>
      </c>
      <c r="N42">
        <v>34900</v>
      </c>
      <c r="O42">
        <v>38750</v>
      </c>
      <c r="P42">
        <v>41850</v>
      </c>
      <c r="Q42">
        <v>44950</v>
      </c>
      <c r="R42">
        <v>50040</v>
      </c>
      <c r="S42">
        <v>55720</v>
      </c>
      <c r="T42">
        <v>72350</v>
      </c>
      <c r="U42">
        <v>82700</v>
      </c>
      <c r="V42">
        <v>93050</v>
      </c>
      <c r="W42">
        <v>103350</v>
      </c>
      <c r="X42">
        <v>111650</v>
      </c>
      <c r="Y42">
        <v>119900</v>
      </c>
      <c r="Z42">
        <v>128200</v>
      </c>
      <c r="AA42">
        <v>136450</v>
      </c>
      <c r="AB42" s="36" t="s">
        <v>369</v>
      </c>
      <c r="AC42" t="s">
        <v>755</v>
      </c>
      <c r="AD42"/>
      <c r="AE42" s="36" t="s">
        <v>118</v>
      </c>
      <c r="AF42">
        <v>5214</v>
      </c>
      <c r="AG42" s="185">
        <v>1286</v>
      </c>
      <c r="AH42" s="185">
        <v>1477</v>
      </c>
      <c r="AI42" s="185">
        <v>1865</v>
      </c>
      <c r="AJ42" s="185">
        <v>2236</v>
      </c>
    </row>
    <row r="43" spans="1:36" ht="15" x14ac:dyDescent="0.25">
      <c r="A43" s="36" t="s">
        <v>119</v>
      </c>
      <c r="B43" t="s">
        <v>755</v>
      </c>
      <c r="C43" s="185">
        <v>129200</v>
      </c>
      <c r="D43">
        <v>45250</v>
      </c>
      <c r="E43">
        <v>51700</v>
      </c>
      <c r="F43">
        <v>58150</v>
      </c>
      <c r="G43">
        <v>64600</v>
      </c>
      <c r="H43">
        <v>69800</v>
      </c>
      <c r="I43">
        <v>74950</v>
      </c>
      <c r="J43">
        <v>80150</v>
      </c>
      <c r="K43">
        <v>85300</v>
      </c>
      <c r="L43">
        <v>27150</v>
      </c>
      <c r="M43">
        <v>31000</v>
      </c>
      <c r="N43">
        <v>34900</v>
      </c>
      <c r="O43">
        <v>38750</v>
      </c>
      <c r="P43">
        <v>41850</v>
      </c>
      <c r="Q43">
        <v>44950</v>
      </c>
      <c r="R43">
        <v>50040</v>
      </c>
      <c r="S43">
        <v>55720</v>
      </c>
      <c r="T43">
        <v>72350</v>
      </c>
      <c r="U43">
        <v>82700</v>
      </c>
      <c r="V43">
        <v>93050</v>
      </c>
      <c r="W43">
        <v>103350</v>
      </c>
      <c r="X43">
        <v>111650</v>
      </c>
      <c r="Y43">
        <v>119900</v>
      </c>
      <c r="Z43">
        <v>128200</v>
      </c>
      <c r="AA43">
        <v>136450</v>
      </c>
      <c r="AB43" s="36" t="s">
        <v>369</v>
      </c>
      <c r="AC43" t="s">
        <v>755</v>
      </c>
      <c r="AD43"/>
      <c r="AE43" s="36" t="s">
        <v>119</v>
      </c>
      <c r="AF43">
        <v>8934</v>
      </c>
      <c r="AG43" s="185">
        <v>1286</v>
      </c>
      <c r="AH43" s="185">
        <v>1477</v>
      </c>
      <c r="AI43" s="185">
        <v>1865</v>
      </c>
      <c r="AJ43" s="185">
        <v>2236</v>
      </c>
    </row>
    <row r="44" spans="1:36" ht="15" x14ac:dyDescent="0.25">
      <c r="A44" s="36" t="s">
        <v>120</v>
      </c>
      <c r="B44" t="s">
        <v>755</v>
      </c>
      <c r="C44" s="185">
        <v>129200</v>
      </c>
      <c r="D44">
        <v>45250</v>
      </c>
      <c r="E44">
        <v>51700</v>
      </c>
      <c r="F44">
        <v>58150</v>
      </c>
      <c r="G44">
        <v>64600</v>
      </c>
      <c r="H44">
        <v>69800</v>
      </c>
      <c r="I44">
        <v>74950</v>
      </c>
      <c r="J44">
        <v>80150</v>
      </c>
      <c r="K44">
        <v>85300</v>
      </c>
      <c r="L44">
        <v>27150</v>
      </c>
      <c r="M44">
        <v>31000</v>
      </c>
      <c r="N44">
        <v>34900</v>
      </c>
      <c r="O44">
        <v>38750</v>
      </c>
      <c r="P44">
        <v>41850</v>
      </c>
      <c r="Q44">
        <v>44950</v>
      </c>
      <c r="R44">
        <v>50040</v>
      </c>
      <c r="S44">
        <v>55720</v>
      </c>
      <c r="T44">
        <v>72350</v>
      </c>
      <c r="U44">
        <v>82700</v>
      </c>
      <c r="V44">
        <v>93050</v>
      </c>
      <c r="W44">
        <v>103350</v>
      </c>
      <c r="X44">
        <v>111650</v>
      </c>
      <c r="Y44">
        <v>119900</v>
      </c>
      <c r="Z44">
        <v>128200</v>
      </c>
      <c r="AA44">
        <v>136450</v>
      </c>
      <c r="AB44" s="36" t="s">
        <v>369</v>
      </c>
      <c r="AC44" t="s">
        <v>755</v>
      </c>
      <c r="AD44"/>
      <c r="AE44" s="36" t="s">
        <v>120</v>
      </c>
      <c r="AF44">
        <v>12834</v>
      </c>
      <c r="AG44" s="185">
        <v>1286</v>
      </c>
      <c r="AH44" s="185">
        <v>1477</v>
      </c>
      <c r="AI44" s="185">
        <v>1865</v>
      </c>
      <c r="AJ44" s="185">
        <v>2236</v>
      </c>
    </row>
    <row r="45" spans="1:36" ht="15" x14ac:dyDescent="0.25">
      <c r="A45" s="36" t="s">
        <v>121</v>
      </c>
      <c r="B45" t="s">
        <v>755</v>
      </c>
      <c r="C45" s="185">
        <v>129200</v>
      </c>
      <c r="D45">
        <v>45250</v>
      </c>
      <c r="E45">
        <v>51700</v>
      </c>
      <c r="F45">
        <v>58150</v>
      </c>
      <c r="G45">
        <v>64600</v>
      </c>
      <c r="H45">
        <v>69800</v>
      </c>
      <c r="I45">
        <v>74950</v>
      </c>
      <c r="J45">
        <v>80150</v>
      </c>
      <c r="K45">
        <v>85300</v>
      </c>
      <c r="L45">
        <v>27150</v>
      </c>
      <c r="M45">
        <v>31000</v>
      </c>
      <c r="N45">
        <v>34900</v>
      </c>
      <c r="O45">
        <v>38750</v>
      </c>
      <c r="P45">
        <v>41850</v>
      </c>
      <c r="Q45">
        <v>44950</v>
      </c>
      <c r="R45">
        <v>50040</v>
      </c>
      <c r="S45">
        <v>55720</v>
      </c>
      <c r="T45">
        <v>72350</v>
      </c>
      <c r="U45">
        <v>82700</v>
      </c>
      <c r="V45">
        <v>93050</v>
      </c>
      <c r="W45">
        <v>103350</v>
      </c>
      <c r="X45">
        <v>111650</v>
      </c>
      <c r="Y45">
        <v>119900</v>
      </c>
      <c r="Z45">
        <v>128200</v>
      </c>
      <c r="AA45">
        <v>136450</v>
      </c>
      <c r="AB45" s="36" t="s">
        <v>369</v>
      </c>
      <c r="AC45" t="s">
        <v>755</v>
      </c>
      <c r="AD45"/>
      <c r="AE45" s="36" t="s">
        <v>121</v>
      </c>
      <c r="AF45">
        <v>50798</v>
      </c>
      <c r="AG45" s="185">
        <v>1286</v>
      </c>
      <c r="AH45" s="185">
        <v>1477</v>
      </c>
      <c r="AI45" s="185">
        <v>1865</v>
      </c>
      <c r="AJ45" s="185">
        <v>2236</v>
      </c>
    </row>
    <row r="46" spans="1:36" ht="15" x14ac:dyDescent="0.25">
      <c r="A46" s="36" t="s">
        <v>122</v>
      </c>
      <c r="B46" t="s">
        <v>918</v>
      </c>
      <c r="C46" s="185">
        <v>123200</v>
      </c>
      <c r="D46">
        <v>43600</v>
      </c>
      <c r="E46">
        <v>49800</v>
      </c>
      <c r="F46">
        <v>56050</v>
      </c>
      <c r="G46">
        <v>62250</v>
      </c>
      <c r="H46">
        <v>67250</v>
      </c>
      <c r="I46">
        <v>72250</v>
      </c>
      <c r="J46">
        <v>77200</v>
      </c>
      <c r="K46">
        <v>82200</v>
      </c>
      <c r="L46">
        <v>26150</v>
      </c>
      <c r="M46">
        <v>29900</v>
      </c>
      <c r="N46">
        <v>33650</v>
      </c>
      <c r="O46">
        <v>37350</v>
      </c>
      <c r="P46">
        <v>40350</v>
      </c>
      <c r="Q46">
        <v>44360</v>
      </c>
      <c r="R46">
        <v>50040</v>
      </c>
      <c r="S46">
        <v>55720</v>
      </c>
      <c r="T46">
        <v>69750</v>
      </c>
      <c r="U46">
        <v>79700</v>
      </c>
      <c r="V46">
        <v>89650</v>
      </c>
      <c r="W46">
        <v>99600</v>
      </c>
      <c r="X46">
        <v>107600</v>
      </c>
      <c r="Y46">
        <v>115550</v>
      </c>
      <c r="Z46">
        <v>123550</v>
      </c>
      <c r="AA46">
        <v>131500</v>
      </c>
      <c r="AB46" s="36" t="s">
        <v>369</v>
      </c>
      <c r="AC46" t="s">
        <v>918</v>
      </c>
      <c r="AD46"/>
      <c r="AE46" s="36" t="s">
        <v>122</v>
      </c>
      <c r="AF46">
        <v>27729</v>
      </c>
      <c r="AG46" s="185">
        <v>1372</v>
      </c>
      <c r="AH46" s="185">
        <v>1591</v>
      </c>
      <c r="AI46" s="185">
        <v>1969</v>
      </c>
      <c r="AJ46" s="185">
        <v>2433</v>
      </c>
    </row>
    <row r="47" spans="1:36" ht="15" x14ac:dyDescent="0.25">
      <c r="A47" s="36" t="s">
        <v>123</v>
      </c>
      <c r="B47" t="s">
        <v>936</v>
      </c>
      <c r="C47" s="185">
        <v>111900</v>
      </c>
      <c r="D47">
        <v>43600</v>
      </c>
      <c r="E47">
        <v>49800</v>
      </c>
      <c r="F47">
        <v>56050</v>
      </c>
      <c r="G47">
        <v>62250</v>
      </c>
      <c r="H47">
        <v>67250</v>
      </c>
      <c r="I47">
        <v>72250</v>
      </c>
      <c r="J47">
        <v>77200</v>
      </c>
      <c r="K47">
        <v>82200</v>
      </c>
      <c r="L47">
        <v>26150</v>
      </c>
      <c r="M47">
        <v>29900</v>
      </c>
      <c r="N47">
        <v>33650</v>
      </c>
      <c r="O47">
        <v>37350</v>
      </c>
      <c r="P47">
        <v>40350</v>
      </c>
      <c r="Q47">
        <v>44360</v>
      </c>
      <c r="R47">
        <v>50040</v>
      </c>
      <c r="S47">
        <v>55720</v>
      </c>
      <c r="T47">
        <v>69750</v>
      </c>
      <c r="U47">
        <v>79700</v>
      </c>
      <c r="V47">
        <v>89650</v>
      </c>
      <c r="W47">
        <v>99600</v>
      </c>
      <c r="X47">
        <v>107600</v>
      </c>
      <c r="Y47">
        <v>115550</v>
      </c>
      <c r="Z47">
        <v>123550</v>
      </c>
      <c r="AA47">
        <v>131500</v>
      </c>
      <c r="AB47" s="36" t="s">
        <v>369</v>
      </c>
      <c r="AC47" t="s">
        <v>936</v>
      </c>
      <c r="AD47"/>
      <c r="AE47" s="36" t="s">
        <v>123</v>
      </c>
      <c r="AF47">
        <v>18638</v>
      </c>
      <c r="AG47" s="185">
        <v>1287</v>
      </c>
      <c r="AH47" s="185">
        <v>1496</v>
      </c>
      <c r="AI47" s="185">
        <v>1866</v>
      </c>
      <c r="AJ47" s="185">
        <v>2406</v>
      </c>
    </row>
    <row r="48" spans="1:36" ht="15" x14ac:dyDescent="0.25">
      <c r="A48" s="36" t="s">
        <v>124</v>
      </c>
      <c r="B48" t="s">
        <v>755</v>
      </c>
      <c r="C48" s="185">
        <v>129200</v>
      </c>
      <c r="D48">
        <v>45250</v>
      </c>
      <c r="E48">
        <v>51700</v>
      </c>
      <c r="F48">
        <v>58150</v>
      </c>
      <c r="G48">
        <v>64600</v>
      </c>
      <c r="H48">
        <v>69800</v>
      </c>
      <c r="I48">
        <v>74950</v>
      </c>
      <c r="J48">
        <v>80150</v>
      </c>
      <c r="K48">
        <v>85300</v>
      </c>
      <c r="L48">
        <v>27150</v>
      </c>
      <c r="M48">
        <v>31000</v>
      </c>
      <c r="N48">
        <v>34900</v>
      </c>
      <c r="O48">
        <v>38750</v>
      </c>
      <c r="P48">
        <v>41850</v>
      </c>
      <c r="Q48">
        <v>44950</v>
      </c>
      <c r="R48">
        <v>50040</v>
      </c>
      <c r="S48">
        <v>55720</v>
      </c>
      <c r="T48">
        <v>72350</v>
      </c>
      <c r="U48">
        <v>82700</v>
      </c>
      <c r="V48">
        <v>93050</v>
      </c>
      <c r="W48">
        <v>103350</v>
      </c>
      <c r="X48">
        <v>111650</v>
      </c>
      <c r="Y48">
        <v>119900</v>
      </c>
      <c r="Z48">
        <v>128200</v>
      </c>
      <c r="AA48">
        <v>136450</v>
      </c>
      <c r="AB48" s="36" t="s">
        <v>369</v>
      </c>
      <c r="AC48" t="s">
        <v>755</v>
      </c>
      <c r="AD48"/>
      <c r="AE48" s="36" t="s">
        <v>124</v>
      </c>
      <c r="AF48">
        <v>11157</v>
      </c>
      <c r="AG48" s="185">
        <v>1286</v>
      </c>
      <c r="AH48" s="185">
        <v>1477</v>
      </c>
      <c r="AI48" s="185">
        <v>1865</v>
      </c>
      <c r="AJ48" s="185">
        <v>2236</v>
      </c>
    </row>
    <row r="49" spans="1:36" ht="15" x14ac:dyDescent="0.25">
      <c r="A49" s="36" t="s">
        <v>125</v>
      </c>
      <c r="B49" t="s">
        <v>871</v>
      </c>
      <c r="C49" s="185">
        <v>126500</v>
      </c>
      <c r="D49">
        <v>43750</v>
      </c>
      <c r="E49">
        <v>50000</v>
      </c>
      <c r="F49">
        <v>56250</v>
      </c>
      <c r="G49">
        <v>62500</v>
      </c>
      <c r="H49">
        <v>67500</v>
      </c>
      <c r="I49">
        <v>72500</v>
      </c>
      <c r="J49">
        <v>77500</v>
      </c>
      <c r="K49">
        <v>82500</v>
      </c>
      <c r="L49">
        <v>26250</v>
      </c>
      <c r="M49">
        <v>30000</v>
      </c>
      <c r="N49">
        <v>33750</v>
      </c>
      <c r="O49">
        <v>37500</v>
      </c>
      <c r="P49">
        <v>40500</v>
      </c>
      <c r="Q49">
        <v>44360</v>
      </c>
      <c r="R49">
        <v>50040</v>
      </c>
      <c r="S49">
        <v>55720</v>
      </c>
      <c r="T49">
        <v>70000</v>
      </c>
      <c r="U49">
        <v>80000</v>
      </c>
      <c r="V49">
        <v>90000</v>
      </c>
      <c r="W49">
        <v>100000</v>
      </c>
      <c r="X49">
        <v>108000</v>
      </c>
      <c r="Y49">
        <v>116000</v>
      </c>
      <c r="Z49">
        <v>124000</v>
      </c>
      <c r="AA49">
        <v>132000</v>
      </c>
      <c r="AB49" s="36" t="s">
        <v>369</v>
      </c>
      <c r="AC49" t="s">
        <v>871</v>
      </c>
      <c r="AD49"/>
      <c r="AE49" s="36" t="s">
        <v>125</v>
      </c>
      <c r="AF49">
        <v>1616</v>
      </c>
      <c r="AG49" s="185">
        <v>1104</v>
      </c>
      <c r="AH49" s="185">
        <v>1304</v>
      </c>
      <c r="AI49" s="185">
        <v>1601</v>
      </c>
      <c r="AJ49" s="185">
        <v>2062</v>
      </c>
    </row>
    <row r="50" spans="1:36" ht="15" x14ac:dyDescent="0.25">
      <c r="A50" s="36" t="s">
        <v>126</v>
      </c>
      <c r="B50" t="s">
        <v>802</v>
      </c>
      <c r="C50" s="185">
        <v>156800</v>
      </c>
      <c r="D50">
        <v>49200</v>
      </c>
      <c r="E50">
        <v>56250</v>
      </c>
      <c r="F50">
        <v>63300</v>
      </c>
      <c r="G50">
        <v>70300</v>
      </c>
      <c r="H50">
        <v>75950</v>
      </c>
      <c r="I50">
        <v>81550</v>
      </c>
      <c r="J50">
        <v>87200</v>
      </c>
      <c r="K50">
        <v>92800</v>
      </c>
      <c r="L50">
        <v>29550</v>
      </c>
      <c r="M50">
        <v>33800</v>
      </c>
      <c r="N50">
        <v>38000</v>
      </c>
      <c r="O50">
        <v>42200</v>
      </c>
      <c r="P50">
        <v>45600</v>
      </c>
      <c r="Q50">
        <v>49000</v>
      </c>
      <c r="R50">
        <v>52350</v>
      </c>
      <c r="S50">
        <v>55750</v>
      </c>
      <c r="T50">
        <v>78750</v>
      </c>
      <c r="U50">
        <v>90000</v>
      </c>
      <c r="V50">
        <v>101250</v>
      </c>
      <c r="W50">
        <v>112500</v>
      </c>
      <c r="X50">
        <v>121500</v>
      </c>
      <c r="Y50">
        <v>130500</v>
      </c>
      <c r="Z50">
        <v>139500</v>
      </c>
      <c r="AA50">
        <v>148500</v>
      </c>
      <c r="AB50" s="36" t="s">
        <v>369</v>
      </c>
      <c r="AC50" t="s">
        <v>963</v>
      </c>
      <c r="AD50"/>
      <c r="AE50" s="36" t="s">
        <v>126</v>
      </c>
      <c r="AF50">
        <v>7612</v>
      </c>
      <c r="AG50" s="185">
        <v>1731</v>
      </c>
      <c r="AH50" s="185">
        <v>2100</v>
      </c>
      <c r="AI50" s="185">
        <v>2511</v>
      </c>
      <c r="AJ50" s="185">
        <v>3036</v>
      </c>
    </row>
    <row r="51" spans="1:36" ht="15" x14ac:dyDescent="0.25">
      <c r="A51" s="36" t="s">
        <v>127</v>
      </c>
      <c r="B51" t="s">
        <v>755</v>
      </c>
      <c r="C51" s="185">
        <v>129200</v>
      </c>
      <c r="D51">
        <v>45250</v>
      </c>
      <c r="E51">
        <v>51700</v>
      </c>
      <c r="F51">
        <v>58150</v>
      </c>
      <c r="G51">
        <v>64600</v>
      </c>
      <c r="H51">
        <v>69800</v>
      </c>
      <c r="I51">
        <v>74950</v>
      </c>
      <c r="J51">
        <v>80150</v>
      </c>
      <c r="K51">
        <v>85300</v>
      </c>
      <c r="L51">
        <v>27150</v>
      </c>
      <c r="M51">
        <v>31000</v>
      </c>
      <c r="N51">
        <v>34900</v>
      </c>
      <c r="O51">
        <v>38750</v>
      </c>
      <c r="P51">
        <v>41850</v>
      </c>
      <c r="Q51">
        <v>44950</v>
      </c>
      <c r="R51">
        <v>50040</v>
      </c>
      <c r="S51">
        <v>55720</v>
      </c>
      <c r="T51">
        <v>72350</v>
      </c>
      <c r="U51">
        <v>82700</v>
      </c>
      <c r="V51">
        <v>93050</v>
      </c>
      <c r="W51">
        <v>103350</v>
      </c>
      <c r="X51">
        <v>111650</v>
      </c>
      <c r="Y51">
        <v>119900</v>
      </c>
      <c r="Z51">
        <v>128200</v>
      </c>
      <c r="AA51">
        <v>136450</v>
      </c>
      <c r="AB51" s="36" t="s">
        <v>369</v>
      </c>
      <c r="AC51" t="s">
        <v>755</v>
      </c>
      <c r="AD51"/>
      <c r="AE51" s="36" t="s">
        <v>127</v>
      </c>
      <c r="AF51">
        <v>16700</v>
      </c>
      <c r="AG51" s="185">
        <v>1286</v>
      </c>
      <c r="AH51" s="185">
        <v>1477</v>
      </c>
      <c r="AI51" s="185">
        <v>1865</v>
      </c>
      <c r="AJ51" s="185">
        <v>2236</v>
      </c>
    </row>
    <row r="52" spans="1:36" ht="15" x14ac:dyDescent="0.25">
      <c r="A52" s="36" t="s">
        <v>128</v>
      </c>
      <c r="B52" t="s">
        <v>755</v>
      </c>
      <c r="C52" s="185">
        <v>129200</v>
      </c>
      <c r="D52">
        <v>45250</v>
      </c>
      <c r="E52">
        <v>51700</v>
      </c>
      <c r="F52">
        <v>58150</v>
      </c>
      <c r="G52">
        <v>64600</v>
      </c>
      <c r="H52">
        <v>69800</v>
      </c>
      <c r="I52">
        <v>74950</v>
      </c>
      <c r="J52">
        <v>80150</v>
      </c>
      <c r="K52">
        <v>85300</v>
      </c>
      <c r="L52">
        <v>27150</v>
      </c>
      <c r="M52">
        <v>31000</v>
      </c>
      <c r="N52">
        <v>34900</v>
      </c>
      <c r="O52">
        <v>38750</v>
      </c>
      <c r="P52">
        <v>41850</v>
      </c>
      <c r="Q52">
        <v>44950</v>
      </c>
      <c r="R52">
        <v>50040</v>
      </c>
      <c r="S52">
        <v>55720</v>
      </c>
      <c r="T52">
        <v>72350</v>
      </c>
      <c r="U52">
        <v>82700</v>
      </c>
      <c r="V52">
        <v>93050</v>
      </c>
      <c r="W52">
        <v>103350</v>
      </c>
      <c r="X52">
        <v>111650</v>
      </c>
      <c r="Y52">
        <v>119900</v>
      </c>
      <c r="Z52">
        <v>128200</v>
      </c>
      <c r="AA52">
        <v>136450</v>
      </c>
      <c r="AB52" s="36" t="s">
        <v>369</v>
      </c>
      <c r="AC52" t="s">
        <v>755</v>
      </c>
      <c r="AD52"/>
      <c r="AE52" s="36" t="s">
        <v>128</v>
      </c>
      <c r="AF52">
        <v>41100</v>
      </c>
      <c r="AG52" s="185">
        <v>1286</v>
      </c>
      <c r="AH52" s="185">
        <v>1477</v>
      </c>
      <c r="AI52" s="185">
        <v>1865</v>
      </c>
      <c r="AJ52" s="185">
        <v>2236</v>
      </c>
    </row>
    <row r="53" spans="1:36" ht="15" x14ac:dyDescent="0.25">
      <c r="A53" s="36" t="s">
        <v>129</v>
      </c>
      <c r="B53" t="s">
        <v>830</v>
      </c>
      <c r="C53" s="185">
        <v>129200</v>
      </c>
      <c r="D53">
        <v>46000</v>
      </c>
      <c r="E53">
        <v>52550</v>
      </c>
      <c r="F53">
        <v>59100</v>
      </c>
      <c r="G53">
        <v>65650</v>
      </c>
      <c r="H53">
        <v>70950</v>
      </c>
      <c r="I53">
        <v>76200</v>
      </c>
      <c r="J53">
        <v>81450</v>
      </c>
      <c r="K53">
        <v>86700</v>
      </c>
      <c r="L53">
        <v>27600</v>
      </c>
      <c r="M53">
        <v>31550</v>
      </c>
      <c r="N53">
        <v>35500</v>
      </c>
      <c r="O53">
        <v>39400</v>
      </c>
      <c r="P53">
        <v>42600</v>
      </c>
      <c r="Q53">
        <v>45750</v>
      </c>
      <c r="R53">
        <v>50040</v>
      </c>
      <c r="S53">
        <v>55720</v>
      </c>
      <c r="T53">
        <v>73550</v>
      </c>
      <c r="U53">
        <v>84050</v>
      </c>
      <c r="V53">
        <v>94550</v>
      </c>
      <c r="W53">
        <v>105050</v>
      </c>
      <c r="X53">
        <v>113500</v>
      </c>
      <c r="Y53">
        <v>121900</v>
      </c>
      <c r="Z53">
        <v>130300</v>
      </c>
      <c r="AA53">
        <v>138700</v>
      </c>
      <c r="AB53" s="36" t="s">
        <v>369</v>
      </c>
      <c r="AC53" t="s">
        <v>830</v>
      </c>
      <c r="AD53"/>
      <c r="AE53" s="36" t="s">
        <v>129</v>
      </c>
      <c r="AF53">
        <v>6766</v>
      </c>
      <c r="AG53" s="185">
        <v>1286</v>
      </c>
      <c r="AH53" s="185">
        <v>1477</v>
      </c>
      <c r="AI53" s="185">
        <v>1865</v>
      </c>
      <c r="AJ53" s="185">
        <v>2236</v>
      </c>
    </row>
    <row r="54" spans="1:36" ht="15" x14ac:dyDescent="0.25">
      <c r="A54" s="36" t="s">
        <v>130</v>
      </c>
      <c r="B54" t="s">
        <v>805</v>
      </c>
      <c r="C54" s="185">
        <v>156800</v>
      </c>
      <c r="D54">
        <v>49200</v>
      </c>
      <c r="E54">
        <v>56250</v>
      </c>
      <c r="F54">
        <v>63300</v>
      </c>
      <c r="G54">
        <v>70300</v>
      </c>
      <c r="H54">
        <v>75950</v>
      </c>
      <c r="I54">
        <v>81550</v>
      </c>
      <c r="J54">
        <v>87200</v>
      </c>
      <c r="K54">
        <v>92800</v>
      </c>
      <c r="L54">
        <v>29550</v>
      </c>
      <c r="M54">
        <v>33800</v>
      </c>
      <c r="N54">
        <v>38000</v>
      </c>
      <c r="O54">
        <v>42200</v>
      </c>
      <c r="P54">
        <v>45600</v>
      </c>
      <c r="Q54">
        <v>49000</v>
      </c>
      <c r="R54">
        <v>52350</v>
      </c>
      <c r="S54">
        <v>55750</v>
      </c>
      <c r="T54">
        <v>78750</v>
      </c>
      <c r="U54">
        <v>90000</v>
      </c>
      <c r="V54">
        <v>101250</v>
      </c>
      <c r="W54">
        <v>112500</v>
      </c>
      <c r="X54">
        <v>121500</v>
      </c>
      <c r="Y54">
        <v>130500</v>
      </c>
      <c r="Z54">
        <v>139500</v>
      </c>
      <c r="AA54">
        <v>148500</v>
      </c>
      <c r="AB54" s="36" t="s">
        <v>369</v>
      </c>
      <c r="AC54" t="s">
        <v>963</v>
      </c>
      <c r="AD54"/>
      <c r="AE54" s="36" t="s">
        <v>130</v>
      </c>
      <c r="AF54">
        <v>62508</v>
      </c>
      <c r="AG54" s="185">
        <v>1731</v>
      </c>
      <c r="AH54" s="185">
        <v>2100</v>
      </c>
      <c r="AI54" s="185">
        <v>2511</v>
      </c>
      <c r="AJ54" s="185">
        <v>3036</v>
      </c>
    </row>
    <row r="55" spans="1:36" ht="15" x14ac:dyDescent="0.25">
      <c r="A55" s="36" t="s">
        <v>131</v>
      </c>
      <c r="B55" t="s">
        <v>755</v>
      </c>
      <c r="C55" s="185">
        <v>129200</v>
      </c>
      <c r="D55">
        <v>45250</v>
      </c>
      <c r="E55">
        <v>51700</v>
      </c>
      <c r="F55">
        <v>58150</v>
      </c>
      <c r="G55">
        <v>64600</v>
      </c>
      <c r="H55">
        <v>69800</v>
      </c>
      <c r="I55">
        <v>74950</v>
      </c>
      <c r="J55">
        <v>80150</v>
      </c>
      <c r="K55">
        <v>85300</v>
      </c>
      <c r="L55">
        <v>27150</v>
      </c>
      <c r="M55">
        <v>31000</v>
      </c>
      <c r="N55">
        <v>34900</v>
      </c>
      <c r="O55">
        <v>38750</v>
      </c>
      <c r="P55">
        <v>41850</v>
      </c>
      <c r="Q55">
        <v>44950</v>
      </c>
      <c r="R55">
        <v>50040</v>
      </c>
      <c r="S55">
        <v>55720</v>
      </c>
      <c r="T55">
        <v>72350</v>
      </c>
      <c r="U55">
        <v>82700</v>
      </c>
      <c r="V55">
        <v>93050</v>
      </c>
      <c r="W55">
        <v>103350</v>
      </c>
      <c r="X55">
        <v>111650</v>
      </c>
      <c r="Y55">
        <v>119900</v>
      </c>
      <c r="Z55">
        <v>128200</v>
      </c>
      <c r="AA55">
        <v>136450</v>
      </c>
      <c r="AB55" s="36" t="s">
        <v>369</v>
      </c>
      <c r="AC55" t="s">
        <v>755</v>
      </c>
      <c r="AD55"/>
      <c r="AE55" s="36" t="s">
        <v>131</v>
      </c>
      <c r="AF55">
        <v>26685</v>
      </c>
      <c r="AG55" s="185">
        <v>1286</v>
      </c>
      <c r="AH55" s="185">
        <v>1477</v>
      </c>
      <c r="AI55" s="185">
        <v>1865</v>
      </c>
      <c r="AJ55" s="185">
        <v>2236</v>
      </c>
    </row>
    <row r="56" spans="1:36" ht="15" x14ac:dyDescent="0.25">
      <c r="A56" s="36" t="s">
        <v>132</v>
      </c>
      <c r="B56" t="s">
        <v>936</v>
      </c>
      <c r="C56" s="185">
        <v>111900</v>
      </c>
      <c r="D56">
        <v>43600</v>
      </c>
      <c r="E56">
        <v>49800</v>
      </c>
      <c r="F56">
        <v>56050</v>
      </c>
      <c r="G56">
        <v>62250</v>
      </c>
      <c r="H56">
        <v>67250</v>
      </c>
      <c r="I56">
        <v>72250</v>
      </c>
      <c r="J56">
        <v>77200</v>
      </c>
      <c r="K56">
        <v>82200</v>
      </c>
      <c r="L56">
        <v>26150</v>
      </c>
      <c r="M56">
        <v>29900</v>
      </c>
      <c r="N56">
        <v>33650</v>
      </c>
      <c r="O56">
        <v>37350</v>
      </c>
      <c r="P56">
        <v>40350</v>
      </c>
      <c r="Q56">
        <v>44360</v>
      </c>
      <c r="R56">
        <v>50040</v>
      </c>
      <c r="S56">
        <v>55720</v>
      </c>
      <c r="T56">
        <v>69750</v>
      </c>
      <c r="U56">
        <v>79700</v>
      </c>
      <c r="V56">
        <v>89650</v>
      </c>
      <c r="W56">
        <v>99600</v>
      </c>
      <c r="X56">
        <v>107600</v>
      </c>
      <c r="Y56">
        <v>115550</v>
      </c>
      <c r="Z56">
        <v>123550</v>
      </c>
      <c r="AA56">
        <v>131500</v>
      </c>
      <c r="AB56" s="36" t="s">
        <v>369</v>
      </c>
      <c r="AC56" t="s">
        <v>936</v>
      </c>
      <c r="AD56"/>
      <c r="AE56" s="36" t="s">
        <v>132</v>
      </c>
      <c r="AF56">
        <v>1925</v>
      </c>
      <c r="AG56" s="185">
        <v>1287</v>
      </c>
      <c r="AH56" s="185">
        <v>1496</v>
      </c>
      <c r="AI56" s="185">
        <v>1866</v>
      </c>
      <c r="AJ56" s="185">
        <v>2406</v>
      </c>
    </row>
    <row r="57" spans="1:36" ht="15" x14ac:dyDescent="0.25">
      <c r="A57" s="36" t="s">
        <v>133</v>
      </c>
      <c r="B57" t="s">
        <v>755</v>
      </c>
      <c r="C57" s="185">
        <v>129200</v>
      </c>
      <c r="D57">
        <v>45250</v>
      </c>
      <c r="E57">
        <v>51700</v>
      </c>
      <c r="F57">
        <v>58150</v>
      </c>
      <c r="G57">
        <v>64600</v>
      </c>
      <c r="H57">
        <v>69800</v>
      </c>
      <c r="I57">
        <v>74950</v>
      </c>
      <c r="J57">
        <v>80150</v>
      </c>
      <c r="K57">
        <v>85300</v>
      </c>
      <c r="L57">
        <v>27150</v>
      </c>
      <c r="M57">
        <v>31000</v>
      </c>
      <c r="N57">
        <v>34900</v>
      </c>
      <c r="O57">
        <v>38750</v>
      </c>
      <c r="P57">
        <v>41850</v>
      </c>
      <c r="Q57">
        <v>44950</v>
      </c>
      <c r="R57">
        <v>50040</v>
      </c>
      <c r="S57">
        <v>55720</v>
      </c>
      <c r="T57">
        <v>72350</v>
      </c>
      <c r="U57">
        <v>82700</v>
      </c>
      <c r="V57">
        <v>93050</v>
      </c>
      <c r="W57">
        <v>103350</v>
      </c>
      <c r="X57">
        <v>111650</v>
      </c>
      <c r="Y57">
        <v>119900</v>
      </c>
      <c r="Z57">
        <v>128200</v>
      </c>
      <c r="AA57">
        <v>136450</v>
      </c>
      <c r="AB57" s="36" t="s">
        <v>369</v>
      </c>
      <c r="AC57" t="s">
        <v>755</v>
      </c>
      <c r="AD57"/>
      <c r="AE57" s="36" t="s">
        <v>133</v>
      </c>
      <c r="AF57">
        <v>35136</v>
      </c>
      <c r="AG57" s="185">
        <v>1286</v>
      </c>
      <c r="AH57" s="185">
        <v>1477</v>
      </c>
      <c r="AI57" s="185">
        <v>1865</v>
      </c>
      <c r="AJ57" s="185">
        <v>2236</v>
      </c>
    </row>
    <row r="58" spans="1:36" ht="15" x14ac:dyDescent="0.25">
      <c r="A58" s="36" t="s">
        <v>134</v>
      </c>
      <c r="B58" t="s">
        <v>893</v>
      </c>
      <c r="C58" s="185">
        <v>122800</v>
      </c>
      <c r="D58">
        <v>43600</v>
      </c>
      <c r="E58">
        <v>49800</v>
      </c>
      <c r="F58">
        <v>56050</v>
      </c>
      <c r="G58">
        <v>62250</v>
      </c>
      <c r="H58">
        <v>67250</v>
      </c>
      <c r="I58">
        <v>72250</v>
      </c>
      <c r="J58">
        <v>77200</v>
      </c>
      <c r="K58">
        <v>82200</v>
      </c>
      <c r="L58">
        <v>26150</v>
      </c>
      <c r="M58">
        <v>29900</v>
      </c>
      <c r="N58">
        <v>33650</v>
      </c>
      <c r="O58">
        <v>37350</v>
      </c>
      <c r="P58">
        <v>40350</v>
      </c>
      <c r="Q58">
        <v>44360</v>
      </c>
      <c r="R58">
        <v>50040</v>
      </c>
      <c r="S58">
        <v>55720</v>
      </c>
      <c r="T58">
        <v>69750</v>
      </c>
      <c r="U58">
        <v>79700</v>
      </c>
      <c r="V58">
        <v>89650</v>
      </c>
      <c r="W58">
        <v>99600</v>
      </c>
      <c r="X58">
        <v>107600</v>
      </c>
      <c r="Y58">
        <v>115550</v>
      </c>
      <c r="Z58">
        <v>123550</v>
      </c>
      <c r="AA58">
        <v>131500</v>
      </c>
      <c r="AB58" s="36" t="s">
        <v>369</v>
      </c>
      <c r="AC58" t="s">
        <v>893</v>
      </c>
      <c r="AD58"/>
      <c r="AE58" s="36" t="s">
        <v>134</v>
      </c>
      <c r="AF58">
        <v>3181</v>
      </c>
      <c r="AG58" s="185">
        <v>1114</v>
      </c>
      <c r="AH58" s="185">
        <v>1316</v>
      </c>
      <c r="AI58" s="185">
        <v>1616</v>
      </c>
      <c r="AJ58" s="185">
        <v>2082</v>
      </c>
    </row>
    <row r="59" spans="1:36" ht="15" x14ac:dyDescent="0.25">
      <c r="A59" s="36" t="s">
        <v>135</v>
      </c>
      <c r="B59" t="s">
        <v>755</v>
      </c>
      <c r="C59" s="185">
        <v>129200</v>
      </c>
      <c r="D59">
        <v>45250</v>
      </c>
      <c r="E59">
        <v>51700</v>
      </c>
      <c r="F59">
        <v>58150</v>
      </c>
      <c r="G59">
        <v>64600</v>
      </c>
      <c r="H59">
        <v>69800</v>
      </c>
      <c r="I59">
        <v>74950</v>
      </c>
      <c r="J59">
        <v>80150</v>
      </c>
      <c r="K59">
        <v>85300</v>
      </c>
      <c r="L59">
        <v>27150</v>
      </c>
      <c r="M59">
        <v>31000</v>
      </c>
      <c r="N59">
        <v>34900</v>
      </c>
      <c r="O59">
        <v>38750</v>
      </c>
      <c r="P59">
        <v>41850</v>
      </c>
      <c r="Q59">
        <v>44950</v>
      </c>
      <c r="R59">
        <v>50040</v>
      </c>
      <c r="S59">
        <v>55720</v>
      </c>
      <c r="T59">
        <v>72350</v>
      </c>
      <c r="U59">
        <v>82700</v>
      </c>
      <c r="V59">
        <v>93050</v>
      </c>
      <c r="W59">
        <v>103350</v>
      </c>
      <c r="X59">
        <v>111650</v>
      </c>
      <c r="Y59">
        <v>119900</v>
      </c>
      <c r="Z59">
        <v>128200</v>
      </c>
      <c r="AA59">
        <v>136450</v>
      </c>
      <c r="AB59" s="36" t="s">
        <v>369</v>
      </c>
      <c r="AC59" t="s">
        <v>755</v>
      </c>
      <c r="AD59"/>
      <c r="AE59" s="36" t="s">
        <v>135</v>
      </c>
      <c r="AF59">
        <v>11020</v>
      </c>
      <c r="AG59" s="185">
        <v>1286</v>
      </c>
      <c r="AH59" s="185">
        <v>1477</v>
      </c>
      <c r="AI59" s="185">
        <v>1865</v>
      </c>
      <c r="AJ59" s="185">
        <v>2236</v>
      </c>
    </row>
    <row r="60" spans="1:36" ht="15" x14ac:dyDescent="0.25">
      <c r="A60" s="36" t="s">
        <v>136</v>
      </c>
      <c r="B60" t="s">
        <v>976</v>
      </c>
      <c r="C60" s="185">
        <v>156800</v>
      </c>
      <c r="D60">
        <v>57050</v>
      </c>
      <c r="E60">
        <v>65200</v>
      </c>
      <c r="F60">
        <v>73350</v>
      </c>
      <c r="G60">
        <v>81500</v>
      </c>
      <c r="H60">
        <v>88050</v>
      </c>
      <c r="I60">
        <v>94550</v>
      </c>
      <c r="J60">
        <v>101100</v>
      </c>
      <c r="K60">
        <v>107600</v>
      </c>
      <c r="L60">
        <v>34250</v>
      </c>
      <c r="M60">
        <v>39150</v>
      </c>
      <c r="N60">
        <v>44050</v>
      </c>
      <c r="O60">
        <v>48900</v>
      </c>
      <c r="P60">
        <v>52850</v>
      </c>
      <c r="Q60">
        <v>56750</v>
      </c>
      <c r="R60">
        <v>60650</v>
      </c>
      <c r="S60">
        <v>64550</v>
      </c>
      <c r="T60">
        <v>82000</v>
      </c>
      <c r="U60">
        <v>93700</v>
      </c>
      <c r="V60">
        <v>105400</v>
      </c>
      <c r="W60">
        <v>117100</v>
      </c>
      <c r="X60">
        <v>126500</v>
      </c>
      <c r="Y60">
        <v>135850</v>
      </c>
      <c r="Z60">
        <v>145250</v>
      </c>
      <c r="AA60">
        <v>154600</v>
      </c>
      <c r="AB60" s="36" t="s">
        <v>369</v>
      </c>
      <c r="AC60" t="s">
        <v>963</v>
      </c>
      <c r="AD60"/>
      <c r="AE60" s="36" t="s">
        <v>136</v>
      </c>
      <c r="AF60">
        <v>63505</v>
      </c>
      <c r="AG60" s="185">
        <v>1731</v>
      </c>
      <c r="AH60" s="185">
        <v>2100</v>
      </c>
      <c r="AI60" s="185">
        <v>2511</v>
      </c>
      <c r="AJ60" s="185">
        <v>3036</v>
      </c>
    </row>
    <row r="61" spans="1:36" ht="15" x14ac:dyDescent="0.25">
      <c r="A61" s="36" t="s">
        <v>137</v>
      </c>
      <c r="B61" t="s">
        <v>936</v>
      </c>
      <c r="C61" s="185">
        <v>111900</v>
      </c>
      <c r="D61">
        <v>43600</v>
      </c>
      <c r="E61">
        <v>49800</v>
      </c>
      <c r="F61">
        <v>56050</v>
      </c>
      <c r="G61">
        <v>62250</v>
      </c>
      <c r="H61">
        <v>67250</v>
      </c>
      <c r="I61">
        <v>72250</v>
      </c>
      <c r="J61">
        <v>77200</v>
      </c>
      <c r="K61">
        <v>82200</v>
      </c>
      <c r="L61">
        <v>26150</v>
      </c>
      <c r="M61">
        <v>29900</v>
      </c>
      <c r="N61">
        <v>33650</v>
      </c>
      <c r="O61">
        <v>37350</v>
      </c>
      <c r="P61">
        <v>40350</v>
      </c>
      <c r="Q61">
        <v>44360</v>
      </c>
      <c r="R61">
        <v>50040</v>
      </c>
      <c r="S61">
        <v>55720</v>
      </c>
      <c r="T61">
        <v>69750</v>
      </c>
      <c r="U61">
        <v>79700</v>
      </c>
      <c r="V61">
        <v>89650</v>
      </c>
      <c r="W61">
        <v>99600</v>
      </c>
      <c r="X61">
        <v>107600</v>
      </c>
      <c r="Y61">
        <v>115550</v>
      </c>
      <c r="Z61">
        <v>123550</v>
      </c>
      <c r="AA61">
        <v>131500</v>
      </c>
      <c r="AB61" s="36" t="s">
        <v>369</v>
      </c>
      <c r="AC61" t="s">
        <v>936</v>
      </c>
      <c r="AD61"/>
      <c r="AE61" s="36" t="s">
        <v>137</v>
      </c>
      <c r="AF61">
        <v>11484</v>
      </c>
      <c r="AG61" s="185">
        <v>1287</v>
      </c>
      <c r="AH61" s="185">
        <v>1496</v>
      </c>
      <c r="AI61" s="185">
        <v>1866</v>
      </c>
      <c r="AJ61" s="185">
        <v>2406</v>
      </c>
    </row>
    <row r="62" spans="1:36" ht="15" x14ac:dyDescent="0.25">
      <c r="A62" s="36" t="s">
        <v>138</v>
      </c>
      <c r="B62" t="s">
        <v>936</v>
      </c>
      <c r="C62" s="185">
        <v>111900</v>
      </c>
      <c r="D62">
        <v>43600</v>
      </c>
      <c r="E62">
        <v>49800</v>
      </c>
      <c r="F62">
        <v>56050</v>
      </c>
      <c r="G62">
        <v>62250</v>
      </c>
      <c r="H62">
        <v>67250</v>
      </c>
      <c r="I62">
        <v>72250</v>
      </c>
      <c r="J62">
        <v>77200</v>
      </c>
      <c r="K62">
        <v>82200</v>
      </c>
      <c r="L62">
        <v>26150</v>
      </c>
      <c r="M62">
        <v>29900</v>
      </c>
      <c r="N62">
        <v>33650</v>
      </c>
      <c r="O62">
        <v>37350</v>
      </c>
      <c r="P62">
        <v>40350</v>
      </c>
      <c r="Q62">
        <v>44360</v>
      </c>
      <c r="R62">
        <v>50040</v>
      </c>
      <c r="S62">
        <v>55720</v>
      </c>
      <c r="T62">
        <v>69750</v>
      </c>
      <c r="U62">
        <v>79700</v>
      </c>
      <c r="V62">
        <v>89650</v>
      </c>
      <c r="W62">
        <v>99600</v>
      </c>
      <c r="X62">
        <v>107600</v>
      </c>
      <c r="Y62">
        <v>115550</v>
      </c>
      <c r="Z62">
        <v>123550</v>
      </c>
      <c r="AA62">
        <v>131500</v>
      </c>
      <c r="AB62" s="36" t="s">
        <v>369</v>
      </c>
      <c r="AC62" t="s">
        <v>936</v>
      </c>
      <c r="AD62"/>
      <c r="AE62" s="36" t="s">
        <v>138</v>
      </c>
      <c r="AF62">
        <v>38086</v>
      </c>
      <c r="AG62" s="185">
        <v>1287</v>
      </c>
      <c r="AH62" s="185">
        <v>1496</v>
      </c>
      <c r="AI62" s="185">
        <v>1866</v>
      </c>
      <c r="AJ62" s="185">
        <v>2406</v>
      </c>
    </row>
    <row r="63" spans="1:36" ht="15" x14ac:dyDescent="0.25">
      <c r="A63" s="36" t="s">
        <v>139</v>
      </c>
      <c r="B63" t="s">
        <v>918</v>
      </c>
      <c r="C63" s="185">
        <v>123200</v>
      </c>
      <c r="D63">
        <v>43600</v>
      </c>
      <c r="E63">
        <v>49800</v>
      </c>
      <c r="F63">
        <v>56050</v>
      </c>
      <c r="G63">
        <v>62250</v>
      </c>
      <c r="H63">
        <v>67250</v>
      </c>
      <c r="I63">
        <v>72250</v>
      </c>
      <c r="J63">
        <v>77200</v>
      </c>
      <c r="K63">
        <v>82200</v>
      </c>
      <c r="L63">
        <v>26150</v>
      </c>
      <c r="M63">
        <v>29900</v>
      </c>
      <c r="N63">
        <v>33650</v>
      </c>
      <c r="O63">
        <v>37350</v>
      </c>
      <c r="P63">
        <v>40350</v>
      </c>
      <c r="Q63">
        <v>44360</v>
      </c>
      <c r="R63">
        <v>50040</v>
      </c>
      <c r="S63">
        <v>55720</v>
      </c>
      <c r="T63">
        <v>69750</v>
      </c>
      <c r="U63">
        <v>79700</v>
      </c>
      <c r="V63">
        <v>89650</v>
      </c>
      <c r="W63">
        <v>99600</v>
      </c>
      <c r="X63">
        <v>107600</v>
      </c>
      <c r="Y63">
        <v>115550</v>
      </c>
      <c r="Z63">
        <v>123550</v>
      </c>
      <c r="AA63">
        <v>131500</v>
      </c>
      <c r="AB63" s="36" t="s">
        <v>369</v>
      </c>
      <c r="AC63" t="s">
        <v>918</v>
      </c>
      <c r="AD63"/>
      <c r="AE63" s="36" t="s">
        <v>139</v>
      </c>
      <c r="AF63">
        <v>22037</v>
      </c>
      <c r="AG63" s="185">
        <v>1372</v>
      </c>
      <c r="AH63" s="185">
        <v>1591</v>
      </c>
      <c r="AI63" s="185">
        <v>1969</v>
      </c>
      <c r="AJ63" s="185">
        <v>2433</v>
      </c>
    </row>
    <row r="64" spans="1:36" ht="15" x14ac:dyDescent="0.25">
      <c r="A64" s="36" t="s">
        <v>140</v>
      </c>
      <c r="B64" t="s">
        <v>755</v>
      </c>
      <c r="C64" s="185">
        <v>129200</v>
      </c>
      <c r="D64">
        <v>45250</v>
      </c>
      <c r="E64">
        <v>51700</v>
      </c>
      <c r="F64">
        <v>58150</v>
      </c>
      <c r="G64">
        <v>64600</v>
      </c>
      <c r="H64">
        <v>69800</v>
      </c>
      <c r="I64">
        <v>74950</v>
      </c>
      <c r="J64">
        <v>80150</v>
      </c>
      <c r="K64">
        <v>85300</v>
      </c>
      <c r="L64">
        <v>27150</v>
      </c>
      <c r="M64">
        <v>31000</v>
      </c>
      <c r="N64">
        <v>34900</v>
      </c>
      <c r="O64">
        <v>38750</v>
      </c>
      <c r="P64">
        <v>41850</v>
      </c>
      <c r="Q64">
        <v>44950</v>
      </c>
      <c r="R64">
        <v>50040</v>
      </c>
      <c r="S64">
        <v>55720</v>
      </c>
      <c r="T64">
        <v>72350</v>
      </c>
      <c r="U64">
        <v>82700</v>
      </c>
      <c r="V64">
        <v>93050</v>
      </c>
      <c r="W64">
        <v>103350</v>
      </c>
      <c r="X64">
        <v>111650</v>
      </c>
      <c r="Y64">
        <v>119900</v>
      </c>
      <c r="Z64">
        <v>128200</v>
      </c>
      <c r="AA64">
        <v>136450</v>
      </c>
      <c r="AB64" s="36" t="s">
        <v>369</v>
      </c>
      <c r="AC64" t="s">
        <v>755</v>
      </c>
      <c r="AD64"/>
      <c r="AE64" s="36" t="s">
        <v>140</v>
      </c>
      <c r="AF64">
        <v>8562</v>
      </c>
      <c r="AG64" s="185">
        <v>1286</v>
      </c>
      <c r="AH64" s="185">
        <v>1477</v>
      </c>
      <c r="AI64" s="185">
        <v>1865</v>
      </c>
      <c r="AJ64" s="185">
        <v>2236</v>
      </c>
    </row>
    <row r="65" spans="1:36" ht="15" x14ac:dyDescent="0.25">
      <c r="A65" s="36" t="s">
        <v>141</v>
      </c>
      <c r="B65" t="s">
        <v>918</v>
      </c>
      <c r="C65" s="185">
        <v>123200</v>
      </c>
      <c r="D65">
        <v>43600</v>
      </c>
      <c r="E65">
        <v>49800</v>
      </c>
      <c r="F65">
        <v>56050</v>
      </c>
      <c r="G65">
        <v>62250</v>
      </c>
      <c r="H65">
        <v>67250</v>
      </c>
      <c r="I65">
        <v>72250</v>
      </c>
      <c r="J65">
        <v>77200</v>
      </c>
      <c r="K65">
        <v>82200</v>
      </c>
      <c r="L65">
        <v>26150</v>
      </c>
      <c r="M65">
        <v>29900</v>
      </c>
      <c r="N65">
        <v>33650</v>
      </c>
      <c r="O65">
        <v>37350</v>
      </c>
      <c r="P65">
        <v>40350</v>
      </c>
      <c r="Q65">
        <v>44360</v>
      </c>
      <c r="R65">
        <v>50040</v>
      </c>
      <c r="S65">
        <v>55720</v>
      </c>
      <c r="T65">
        <v>69750</v>
      </c>
      <c r="U65">
        <v>79700</v>
      </c>
      <c r="V65">
        <v>89650</v>
      </c>
      <c r="W65">
        <v>99600</v>
      </c>
      <c r="X65">
        <v>107600</v>
      </c>
      <c r="Y65">
        <v>115550</v>
      </c>
      <c r="Z65">
        <v>123550</v>
      </c>
      <c r="AA65">
        <v>131500</v>
      </c>
      <c r="AB65" s="36" t="s">
        <v>369</v>
      </c>
      <c r="AC65" t="s">
        <v>918</v>
      </c>
      <c r="AD65"/>
      <c r="AE65" s="36" t="s">
        <v>141</v>
      </c>
      <c r="AF65">
        <v>60297</v>
      </c>
      <c r="AG65" s="185">
        <v>1372</v>
      </c>
      <c r="AH65" s="185">
        <v>1591</v>
      </c>
      <c r="AI65" s="185">
        <v>1969</v>
      </c>
      <c r="AJ65" s="185">
        <v>2433</v>
      </c>
    </row>
    <row r="66" spans="1:36" ht="15" x14ac:dyDescent="0.25">
      <c r="A66" s="36" t="s">
        <v>142</v>
      </c>
      <c r="B66" t="s">
        <v>871</v>
      </c>
      <c r="C66" s="185">
        <v>126500</v>
      </c>
      <c r="D66">
        <v>43750</v>
      </c>
      <c r="E66">
        <v>50000</v>
      </c>
      <c r="F66">
        <v>56250</v>
      </c>
      <c r="G66">
        <v>62500</v>
      </c>
      <c r="H66">
        <v>67500</v>
      </c>
      <c r="I66">
        <v>72500</v>
      </c>
      <c r="J66">
        <v>77500</v>
      </c>
      <c r="K66">
        <v>82500</v>
      </c>
      <c r="L66">
        <v>26250</v>
      </c>
      <c r="M66">
        <v>30000</v>
      </c>
      <c r="N66">
        <v>33750</v>
      </c>
      <c r="O66">
        <v>37500</v>
      </c>
      <c r="P66">
        <v>40500</v>
      </c>
      <c r="Q66">
        <v>44360</v>
      </c>
      <c r="R66">
        <v>50040</v>
      </c>
      <c r="S66">
        <v>55720</v>
      </c>
      <c r="T66">
        <v>70000</v>
      </c>
      <c r="U66">
        <v>80000</v>
      </c>
      <c r="V66">
        <v>90000</v>
      </c>
      <c r="W66">
        <v>100000</v>
      </c>
      <c r="X66">
        <v>108000</v>
      </c>
      <c r="Y66">
        <v>116000</v>
      </c>
      <c r="Z66">
        <v>124000</v>
      </c>
      <c r="AA66">
        <v>132000</v>
      </c>
      <c r="AB66" s="36" t="s">
        <v>369</v>
      </c>
      <c r="AC66" t="s">
        <v>871</v>
      </c>
      <c r="AD66"/>
      <c r="AE66" s="36" t="s">
        <v>142</v>
      </c>
      <c r="AF66">
        <v>1628</v>
      </c>
      <c r="AG66" s="185">
        <v>1104</v>
      </c>
      <c r="AH66" s="185">
        <v>1304</v>
      </c>
      <c r="AI66" s="185">
        <v>1601</v>
      </c>
      <c r="AJ66" s="185">
        <v>2062</v>
      </c>
    </row>
    <row r="67" spans="1:36" ht="15" x14ac:dyDescent="0.25">
      <c r="A67" s="36" t="s">
        <v>143</v>
      </c>
      <c r="B67" t="s">
        <v>755</v>
      </c>
      <c r="C67" s="185">
        <v>129200</v>
      </c>
      <c r="D67">
        <v>45250</v>
      </c>
      <c r="E67">
        <v>51700</v>
      </c>
      <c r="F67">
        <v>58150</v>
      </c>
      <c r="G67">
        <v>64600</v>
      </c>
      <c r="H67">
        <v>69800</v>
      </c>
      <c r="I67">
        <v>74950</v>
      </c>
      <c r="J67">
        <v>80150</v>
      </c>
      <c r="K67">
        <v>85300</v>
      </c>
      <c r="L67">
        <v>27150</v>
      </c>
      <c r="M67">
        <v>31000</v>
      </c>
      <c r="N67">
        <v>34900</v>
      </c>
      <c r="O67">
        <v>38750</v>
      </c>
      <c r="P67">
        <v>41850</v>
      </c>
      <c r="Q67">
        <v>44950</v>
      </c>
      <c r="R67">
        <v>50040</v>
      </c>
      <c r="S67">
        <v>55720</v>
      </c>
      <c r="T67">
        <v>72350</v>
      </c>
      <c r="U67">
        <v>82700</v>
      </c>
      <c r="V67">
        <v>93050</v>
      </c>
      <c r="W67">
        <v>103350</v>
      </c>
      <c r="X67">
        <v>111650</v>
      </c>
      <c r="Y67">
        <v>119900</v>
      </c>
      <c r="Z67">
        <v>128200</v>
      </c>
      <c r="AA67">
        <v>136450</v>
      </c>
      <c r="AB67" s="36" t="s">
        <v>369</v>
      </c>
      <c r="AC67" t="s">
        <v>755</v>
      </c>
      <c r="AD67"/>
      <c r="AE67" s="36" t="s">
        <v>143</v>
      </c>
      <c r="AF67">
        <v>119970</v>
      </c>
      <c r="AG67" s="185">
        <v>1286</v>
      </c>
      <c r="AH67" s="185">
        <v>1477</v>
      </c>
      <c r="AI67" s="185">
        <v>1865</v>
      </c>
      <c r="AJ67" s="185">
        <v>2236</v>
      </c>
    </row>
    <row r="68" spans="1:36" ht="15" x14ac:dyDescent="0.25">
      <c r="A68" s="36" t="s">
        <v>144</v>
      </c>
      <c r="B68" t="s">
        <v>893</v>
      </c>
      <c r="C68" s="185">
        <v>122800</v>
      </c>
      <c r="D68">
        <v>43600</v>
      </c>
      <c r="E68">
        <v>49800</v>
      </c>
      <c r="F68">
        <v>56050</v>
      </c>
      <c r="G68">
        <v>62250</v>
      </c>
      <c r="H68">
        <v>67250</v>
      </c>
      <c r="I68">
        <v>72250</v>
      </c>
      <c r="J68">
        <v>77200</v>
      </c>
      <c r="K68">
        <v>82200</v>
      </c>
      <c r="L68">
        <v>26150</v>
      </c>
      <c r="M68">
        <v>29900</v>
      </c>
      <c r="N68">
        <v>33650</v>
      </c>
      <c r="O68">
        <v>37350</v>
      </c>
      <c r="P68">
        <v>40350</v>
      </c>
      <c r="Q68">
        <v>44360</v>
      </c>
      <c r="R68">
        <v>50040</v>
      </c>
      <c r="S68">
        <v>55720</v>
      </c>
      <c r="T68">
        <v>69750</v>
      </c>
      <c r="U68">
        <v>79700</v>
      </c>
      <c r="V68">
        <v>89650</v>
      </c>
      <c r="W68">
        <v>99600</v>
      </c>
      <c r="X68">
        <v>107600</v>
      </c>
      <c r="Y68">
        <v>115550</v>
      </c>
      <c r="Z68">
        <v>123550</v>
      </c>
      <c r="AA68">
        <v>131500</v>
      </c>
      <c r="AB68" s="36" t="s">
        <v>369</v>
      </c>
      <c r="AC68" t="s">
        <v>893</v>
      </c>
      <c r="AD68"/>
      <c r="AE68" s="36" t="s">
        <v>144</v>
      </c>
      <c r="AF68">
        <v>1881</v>
      </c>
      <c r="AG68" s="185">
        <v>1114</v>
      </c>
      <c r="AH68" s="185">
        <v>1316</v>
      </c>
      <c r="AI68" s="185">
        <v>1616</v>
      </c>
      <c r="AJ68" s="185">
        <v>2082</v>
      </c>
    </row>
    <row r="69" spans="1:36" ht="15" x14ac:dyDescent="0.25">
      <c r="A69" s="36" t="s">
        <v>145</v>
      </c>
      <c r="B69" t="s">
        <v>893</v>
      </c>
      <c r="C69" s="185">
        <v>122800</v>
      </c>
      <c r="D69">
        <v>43600</v>
      </c>
      <c r="E69">
        <v>49800</v>
      </c>
      <c r="F69">
        <v>56050</v>
      </c>
      <c r="G69">
        <v>62250</v>
      </c>
      <c r="H69">
        <v>67250</v>
      </c>
      <c r="I69">
        <v>72250</v>
      </c>
      <c r="J69">
        <v>77200</v>
      </c>
      <c r="K69">
        <v>82200</v>
      </c>
      <c r="L69">
        <v>26150</v>
      </c>
      <c r="M69">
        <v>29900</v>
      </c>
      <c r="N69">
        <v>33650</v>
      </c>
      <c r="O69">
        <v>37350</v>
      </c>
      <c r="P69">
        <v>40350</v>
      </c>
      <c r="Q69">
        <v>44360</v>
      </c>
      <c r="R69">
        <v>50040</v>
      </c>
      <c r="S69">
        <v>55720</v>
      </c>
      <c r="T69">
        <v>69750</v>
      </c>
      <c r="U69">
        <v>79700</v>
      </c>
      <c r="V69">
        <v>89650</v>
      </c>
      <c r="W69">
        <v>99600</v>
      </c>
      <c r="X69">
        <v>107600</v>
      </c>
      <c r="Y69">
        <v>115550</v>
      </c>
      <c r="Z69">
        <v>123550</v>
      </c>
      <c r="AA69">
        <v>131500</v>
      </c>
      <c r="AB69" s="36" t="s">
        <v>369</v>
      </c>
      <c r="AC69" t="s">
        <v>893</v>
      </c>
      <c r="AD69"/>
      <c r="AE69" s="36" t="s">
        <v>145</v>
      </c>
      <c r="AF69">
        <v>5529</v>
      </c>
      <c r="AG69" s="185">
        <v>1114</v>
      </c>
      <c r="AH69" s="185">
        <v>1316</v>
      </c>
      <c r="AI69" s="185">
        <v>1616</v>
      </c>
      <c r="AJ69" s="185">
        <v>2082</v>
      </c>
    </row>
    <row r="70" spans="1:36" ht="15" x14ac:dyDescent="0.25">
      <c r="A70" s="36" t="s">
        <v>146</v>
      </c>
      <c r="B70" t="s">
        <v>755</v>
      </c>
      <c r="C70" s="185">
        <v>129200</v>
      </c>
      <c r="D70">
        <v>45250</v>
      </c>
      <c r="E70">
        <v>51700</v>
      </c>
      <c r="F70">
        <v>58150</v>
      </c>
      <c r="G70">
        <v>64600</v>
      </c>
      <c r="H70">
        <v>69800</v>
      </c>
      <c r="I70">
        <v>74950</v>
      </c>
      <c r="J70">
        <v>80150</v>
      </c>
      <c r="K70">
        <v>85300</v>
      </c>
      <c r="L70">
        <v>27150</v>
      </c>
      <c r="M70">
        <v>31000</v>
      </c>
      <c r="N70">
        <v>34900</v>
      </c>
      <c r="O70">
        <v>38750</v>
      </c>
      <c r="P70">
        <v>41850</v>
      </c>
      <c r="Q70">
        <v>44950</v>
      </c>
      <c r="R70">
        <v>50040</v>
      </c>
      <c r="S70">
        <v>55720</v>
      </c>
      <c r="T70">
        <v>72350</v>
      </c>
      <c r="U70">
        <v>82700</v>
      </c>
      <c r="V70">
        <v>93050</v>
      </c>
      <c r="W70">
        <v>103350</v>
      </c>
      <c r="X70">
        <v>111650</v>
      </c>
      <c r="Y70">
        <v>119900</v>
      </c>
      <c r="Z70">
        <v>128200</v>
      </c>
      <c r="AA70">
        <v>136450</v>
      </c>
      <c r="AB70" s="36" t="s">
        <v>369</v>
      </c>
      <c r="AC70" t="s">
        <v>755</v>
      </c>
      <c r="AD70"/>
      <c r="AE70" s="36" t="s">
        <v>146</v>
      </c>
      <c r="AF70">
        <v>9109</v>
      </c>
      <c r="AG70" s="185">
        <v>1286</v>
      </c>
      <c r="AH70" s="185">
        <v>1477</v>
      </c>
      <c r="AI70" s="185">
        <v>1865</v>
      </c>
      <c r="AJ70" s="185">
        <v>2236</v>
      </c>
    </row>
    <row r="71" spans="1:36" ht="15" x14ac:dyDescent="0.25">
      <c r="A71" s="36" t="s">
        <v>147</v>
      </c>
      <c r="B71" t="s">
        <v>893</v>
      </c>
      <c r="C71" s="185">
        <v>122800</v>
      </c>
      <c r="D71">
        <v>43600</v>
      </c>
      <c r="E71">
        <v>49800</v>
      </c>
      <c r="F71">
        <v>56050</v>
      </c>
      <c r="G71">
        <v>62250</v>
      </c>
      <c r="H71">
        <v>67250</v>
      </c>
      <c r="I71">
        <v>72250</v>
      </c>
      <c r="J71">
        <v>77200</v>
      </c>
      <c r="K71">
        <v>82200</v>
      </c>
      <c r="L71">
        <v>26150</v>
      </c>
      <c r="M71">
        <v>29900</v>
      </c>
      <c r="N71">
        <v>33650</v>
      </c>
      <c r="O71">
        <v>37350</v>
      </c>
      <c r="P71">
        <v>40350</v>
      </c>
      <c r="Q71">
        <v>44360</v>
      </c>
      <c r="R71">
        <v>50040</v>
      </c>
      <c r="S71">
        <v>55720</v>
      </c>
      <c r="T71">
        <v>69750</v>
      </c>
      <c r="U71">
        <v>79700</v>
      </c>
      <c r="V71">
        <v>89650</v>
      </c>
      <c r="W71">
        <v>99600</v>
      </c>
      <c r="X71">
        <v>107600</v>
      </c>
      <c r="Y71">
        <v>115550</v>
      </c>
      <c r="Z71">
        <v>123550</v>
      </c>
      <c r="AA71">
        <v>131500</v>
      </c>
      <c r="AB71" s="36" t="s">
        <v>369</v>
      </c>
      <c r="AC71" t="s">
        <v>893</v>
      </c>
      <c r="AD71"/>
      <c r="AE71" s="36" t="s">
        <v>147</v>
      </c>
      <c r="AF71">
        <v>3041</v>
      </c>
      <c r="AG71" s="185">
        <v>1114</v>
      </c>
      <c r="AH71" s="185">
        <v>1316</v>
      </c>
      <c r="AI71" s="185">
        <v>1616</v>
      </c>
      <c r="AJ71" s="185">
        <v>2082</v>
      </c>
    </row>
    <row r="72" spans="1:36" ht="15" x14ac:dyDescent="0.25">
      <c r="A72" s="36" t="s">
        <v>148</v>
      </c>
      <c r="B72" t="s">
        <v>871</v>
      </c>
      <c r="C72" s="185">
        <v>126500</v>
      </c>
      <c r="D72">
        <v>43750</v>
      </c>
      <c r="E72">
        <v>50000</v>
      </c>
      <c r="F72">
        <v>56250</v>
      </c>
      <c r="G72">
        <v>62500</v>
      </c>
      <c r="H72">
        <v>67500</v>
      </c>
      <c r="I72">
        <v>72500</v>
      </c>
      <c r="J72">
        <v>77500</v>
      </c>
      <c r="K72">
        <v>82500</v>
      </c>
      <c r="L72">
        <v>26250</v>
      </c>
      <c r="M72">
        <v>30000</v>
      </c>
      <c r="N72">
        <v>33750</v>
      </c>
      <c r="O72">
        <v>37500</v>
      </c>
      <c r="P72">
        <v>40500</v>
      </c>
      <c r="Q72">
        <v>44360</v>
      </c>
      <c r="R72">
        <v>50040</v>
      </c>
      <c r="S72">
        <v>55720</v>
      </c>
      <c r="T72">
        <v>70000</v>
      </c>
      <c r="U72">
        <v>80000</v>
      </c>
      <c r="V72">
        <v>90000</v>
      </c>
      <c r="W72">
        <v>100000</v>
      </c>
      <c r="X72">
        <v>108000</v>
      </c>
      <c r="Y72">
        <v>116000</v>
      </c>
      <c r="Z72">
        <v>124000</v>
      </c>
      <c r="AA72">
        <v>132000</v>
      </c>
      <c r="AB72" s="36" t="s">
        <v>369</v>
      </c>
      <c r="AC72" t="s">
        <v>871</v>
      </c>
      <c r="AD72"/>
      <c r="AE72" s="36" t="s">
        <v>148</v>
      </c>
      <c r="AF72">
        <v>17785</v>
      </c>
      <c r="AG72" s="185">
        <v>1104</v>
      </c>
      <c r="AH72" s="185">
        <v>1304</v>
      </c>
      <c r="AI72" s="185">
        <v>1601</v>
      </c>
      <c r="AJ72" s="185">
        <v>2062</v>
      </c>
    </row>
    <row r="73" spans="1:36" ht="15" x14ac:dyDescent="0.25">
      <c r="A73" s="36" t="s">
        <v>149</v>
      </c>
      <c r="B73" t="s">
        <v>834</v>
      </c>
      <c r="C73" s="185">
        <v>129200</v>
      </c>
      <c r="D73">
        <v>46000</v>
      </c>
      <c r="E73">
        <v>52550</v>
      </c>
      <c r="F73">
        <v>59100</v>
      </c>
      <c r="G73">
        <v>65650</v>
      </c>
      <c r="H73">
        <v>70950</v>
      </c>
      <c r="I73">
        <v>76200</v>
      </c>
      <c r="J73">
        <v>81450</v>
      </c>
      <c r="K73">
        <v>86700</v>
      </c>
      <c r="L73">
        <v>27600</v>
      </c>
      <c r="M73">
        <v>31550</v>
      </c>
      <c r="N73">
        <v>35500</v>
      </c>
      <c r="O73">
        <v>39400</v>
      </c>
      <c r="P73">
        <v>42600</v>
      </c>
      <c r="Q73">
        <v>45750</v>
      </c>
      <c r="R73">
        <v>50040</v>
      </c>
      <c r="S73">
        <v>55720</v>
      </c>
      <c r="T73">
        <v>73550</v>
      </c>
      <c r="U73">
        <v>84050</v>
      </c>
      <c r="V73">
        <v>94550</v>
      </c>
      <c r="W73">
        <v>105050</v>
      </c>
      <c r="X73">
        <v>113500</v>
      </c>
      <c r="Y73">
        <v>121900</v>
      </c>
      <c r="Z73">
        <v>130300</v>
      </c>
      <c r="AA73">
        <v>138700</v>
      </c>
      <c r="AB73" s="36" t="s">
        <v>369</v>
      </c>
      <c r="AC73" t="s">
        <v>834</v>
      </c>
      <c r="AD73"/>
      <c r="AE73" s="36" t="s">
        <v>149</v>
      </c>
      <c r="AF73">
        <v>6219</v>
      </c>
      <c r="AG73" s="185">
        <v>1286</v>
      </c>
      <c r="AH73" s="185">
        <v>1477</v>
      </c>
      <c r="AI73" s="185">
        <v>1865</v>
      </c>
      <c r="AJ73" s="185">
        <v>2236</v>
      </c>
    </row>
    <row r="74" spans="1:36" ht="15" x14ac:dyDescent="0.25">
      <c r="A74" s="36" t="s">
        <v>150</v>
      </c>
      <c r="B74" t="s">
        <v>948</v>
      </c>
      <c r="C74" s="185">
        <v>111900</v>
      </c>
      <c r="D74">
        <v>46950</v>
      </c>
      <c r="E74">
        <v>53650</v>
      </c>
      <c r="F74">
        <v>60400</v>
      </c>
      <c r="G74">
        <v>67050</v>
      </c>
      <c r="H74">
        <v>72450</v>
      </c>
      <c r="I74">
        <v>77800</v>
      </c>
      <c r="J74">
        <v>83150</v>
      </c>
      <c r="K74">
        <v>88550</v>
      </c>
      <c r="L74">
        <v>28200</v>
      </c>
      <c r="M74">
        <v>32200</v>
      </c>
      <c r="N74">
        <v>36250</v>
      </c>
      <c r="O74">
        <v>40250</v>
      </c>
      <c r="P74">
        <v>43500</v>
      </c>
      <c r="Q74">
        <v>46700</v>
      </c>
      <c r="R74">
        <v>50040</v>
      </c>
      <c r="S74">
        <v>55720</v>
      </c>
      <c r="T74">
        <v>74800</v>
      </c>
      <c r="U74">
        <v>85450</v>
      </c>
      <c r="V74">
        <v>96150</v>
      </c>
      <c r="W74">
        <v>106800</v>
      </c>
      <c r="X74">
        <v>115350</v>
      </c>
      <c r="Y74">
        <v>123900</v>
      </c>
      <c r="Z74">
        <v>132450</v>
      </c>
      <c r="AA74">
        <v>141000</v>
      </c>
      <c r="AB74" s="36" t="s">
        <v>369</v>
      </c>
      <c r="AC74" t="s">
        <v>936</v>
      </c>
      <c r="AD74"/>
      <c r="AE74" s="36" t="s">
        <v>150</v>
      </c>
      <c r="AF74">
        <v>7137</v>
      </c>
      <c r="AG74" s="185">
        <v>1287</v>
      </c>
      <c r="AH74" s="185">
        <v>1496</v>
      </c>
      <c r="AI74" s="185">
        <v>1866</v>
      </c>
      <c r="AJ74" s="185">
        <v>2406</v>
      </c>
    </row>
    <row r="75" spans="1:36" ht="15" x14ac:dyDescent="0.25">
      <c r="A75" s="36" t="s">
        <v>151</v>
      </c>
      <c r="B75" t="s">
        <v>936</v>
      </c>
      <c r="C75" s="185">
        <v>111900</v>
      </c>
      <c r="D75">
        <v>43600</v>
      </c>
      <c r="E75">
        <v>49800</v>
      </c>
      <c r="F75">
        <v>56050</v>
      </c>
      <c r="G75">
        <v>62250</v>
      </c>
      <c r="H75">
        <v>67250</v>
      </c>
      <c r="I75">
        <v>72250</v>
      </c>
      <c r="J75">
        <v>77200</v>
      </c>
      <c r="K75">
        <v>82200</v>
      </c>
      <c r="L75">
        <v>26150</v>
      </c>
      <c r="M75">
        <v>29900</v>
      </c>
      <c r="N75">
        <v>33650</v>
      </c>
      <c r="O75">
        <v>37350</v>
      </c>
      <c r="P75">
        <v>40350</v>
      </c>
      <c r="Q75">
        <v>44360</v>
      </c>
      <c r="R75">
        <v>50040</v>
      </c>
      <c r="S75">
        <v>55720</v>
      </c>
      <c r="T75">
        <v>69750</v>
      </c>
      <c r="U75">
        <v>79700</v>
      </c>
      <c r="V75">
        <v>89650</v>
      </c>
      <c r="W75">
        <v>99600</v>
      </c>
      <c r="X75">
        <v>107600</v>
      </c>
      <c r="Y75">
        <v>115550</v>
      </c>
      <c r="Z75">
        <v>123550</v>
      </c>
      <c r="AA75">
        <v>131500</v>
      </c>
      <c r="AB75" s="36" t="s">
        <v>369</v>
      </c>
      <c r="AC75" t="s">
        <v>936</v>
      </c>
      <c r="AD75"/>
      <c r="AE75" s="36" t="s">
        <v>151</v>
      </c>
      <c r="AF75">
        <v>15394</v>
      </c>
      <c r="AG75" s="185">
        <v>1287</v>
      </c>
      <c r="AH75" s="185">
        <v>1496</v>
      </c>
      <c r="AI75" s="185">
        <v>1866</v>
      </c>
      <c r="AJ75" s="185">
        <v>2406</v>
      </c>
    </row>
    <row r="76" spans="1:36" ht="15" x14ac:dyDescent="0.25">
      <c r="A76" s="36" t="s">
        <v>152</v>
      </c>
      <c r="B76" t="s">
        <v>936</v>
      </c>
      <c r="C76" s="185">
        <v>111900</v>
      </c>
      <c r="D76">
        <v>43600</v>
      </c>
      <c r="E76">
        <v>49800</v>
      </c>
      <c r="F76">
        <v>56050</v>
      </c>
      <c r="G76">
        <v>62250</v>
      </c>
      <c r="H76">
        <v>67250</v>
      </c>
      <c r="I76">
        <v>72250</v>
      </c>
      <c r="J76">
        <v>77200</v>
      </c>
      <c r="K76">
        <v>82200</v>
      </c>
      <c r="L76">
        <v>26150</v>
      </c>
      <c r="M76">
        <v>29900</v>
      </c>
      <c r="N76">
        <v>33650</v>
      </c>
      <c r="O76">
        <v>37350</v>
      </c>
      <c r="P76">
        <v>40350</v>
      </c>
      <c r="Q76">
        <v>44360</v>
      </c>
      <c r="R76">
        <v>50040</v>
      </c>
      <c r="S76">
        <v>55720</v>
      </c>
      <c r="T76">
        <v>69750</v>
      </c>
      <c r="U76">
        <v>79700</v>
      </c>
      <c r="V76">
        <v>89650</v>
      </c>
      <c r="W76">
        <v>99600</v>
      </c>
      <c r="X76">
        <v>107600</v>
      </c>
      <c r="Y76">
        <v>115550</v>
      </c>
      <c r="Z76">
        <v>123550</v>
      </c>
      <c r="AA76">
        <v>131500</v>
      </c>
      <c r="AB76" s="36" t="s">
        <v>369</v>
      </c>
      <c r="AC76" t="s">
        <v>936</v>
      </c>
      <c r="AD76"/>
      <c r="AE76" s="36" t="s">
        <v>152</v>
      </c>
      <c r="AF76">
        <v>4213</v>
      </c>
      <c r="AG76" s="185">
        <v>1287</v>
      </c>
      <c r="AH76" s="185">
        <v>1496</v>
      </c>
      <c r="AI76" s="185">
        <v>1866</v>
      </c>
      <c r="AJ76" s="185">
        <v>2406</v>
      </c>
    </row>
    <row r="77" spans="1:36" ht="15" x14ac:dyDescent="0.25">
      <c r="A77" s="36" t="s">
        <v>153</v>
      </c>
      <c r="B77" t="s">
        <v>893</v>
      </c>
      <c r="C77" s="185">
        <v>122800</v>
      </c>
      <c r="D77">
        <v>43600</v>
      </c>
      <c r="E77">
        <v>49800</v>
      </c>
      <c r="F77">
        <v>56050</v>
      </c>
      <c r="G77">
        <v>62250</v>
      </c>
      <c r="H77">
        <v>67250</v>
      </c>
      <c r="I77">
        <v>72250</v>
      </c>
      <c r="J77">
        <v>77200</v>
      </c>
      <c r="K77">
        <v>82200</v>
      </c>
      <c r="L77">
        <v>26150</v>
      </c>
      <c r="M77">
        <v>29900</v>
      </c>
      <c r="N77">
        <v>33650</v>
      </c>
      <c r="O77">
        <v>37350</v>
      </c>
      <c r="P77">
        <v>40350</v>
      </c>
      <c r="Q77">
        <v>44360</v>
      </c>
      <c r="R77">
        <v>50040</v>
      </c>
      <c r="S77">
        <v>55720</v>
      </c>
      <c r="T77">
        <v>69750</v>
      </c>
      <c r="U77">
        <v>79700</v>
      </c>
      <c r="V77">
        <v>89650</v>
      </c>
      <c r="W77">
        <v>99600</v>
      </c>
      <c r="X77">
        <v>107600</v>
      </c>
      <c r="Y77">
        <v>115550</v>
      </c>
      <c r="Z77">
        <v>123550</v>
      </c>
      <c r="AA77">
        <v>131500</v>
      </c>
      <c r="AB77" s="36" t="s">
        <v>369</v>
      </c>
      <c r="AC77" t="s">
        <v>893</v>
      </c>
      <c r="AD77"/>
      <c r="AE77" s="36" t="s">
        <v>153</v>
      </c>
      <c r="AF77">
        <v>8249</v>
      </c>
      <c r="AG77" s="185">
        <v>1114</v>
      </c>
      <c r="AH77" s="185">
        <v>1316</v>
      </c>
      <c r="AI77" s="185">
        <v>1616</v>
      </c>
      <c r="AJ77" s="185">
        <v>2082</v>
      </c>
    </row>
    <row r="78" spans="1:36" ht="15" x14ac:dyDescent="0.25">
      <c r="A78" s="36" t="s">
        <v>154</v>
      </c>
      <c r="B78" t="s">
        <v>755</v>
      </c>
      <c r="C78" s="185">
        <v>129200</v>
      </c>
      <c r="D78">
        <v>45250</v>
      </c>
      <c r="E78">
        <v>51700</v>
      </c>
      <c r="F78">
        <v>58150</v>
      </c>
      <c r="G78">
        <v>64600</v>
      </c>
      <c r="H78">
        <v>69800</v>
      </c>
      <c r="I78">
        <v>74950</v>
      </c>
      <c r="J78">
        <v>80150</v>
      </c>
      <c r="K78">
        <v>85300</v>
      </c>
      <c r="L78">
        <v>27150</v>
      </c>
      <c r="M78">
        <v>31000</v>
      </c>
      <c r="N78">
        <v>34900</v>
      </c>
      <c r="O78">
        <v>38750</v>
      </c>
      <c r="P78">
        <v>41850</v>
      </c>
      <c r="Q78">
        <v>44950</v>
      </c>
      <c r="R78">
        <v>50040</v>
      </c>
      <c r="S78">
        <v>55720</v>
      </c>
      <c r="T78">
        <v>72350</v>
      </c>
      <c r="U78">
        <v>82700</v>
      </c>
      <c r="V78">
        <v>93050</v>
      </c>
      <c r="W78">
        <v>103350</v>
      </c>
      <c r="X78">
        <v>111650</v>
      </c>
      <c r="Y78">
        <v>119900</v>
      </c>
      <c r="Z78">
        <v>128200</v>
      </c>
      <c r="AA78">
        <v>136450</v>
      </c>
      <c r="AB78" s="36" t="s">
        <v>369</v>
      </c>
      <c r="AC78" t="s">
        <v>755</v>
      </c>
      <c r="AD78"/>
      <c r="AE78" s="36" t="s">
        <v>154</v>
      </c>
      <c r="AF78">
        <v>2356</v>
      </c>
      <c r="AG78" s="185">
        <v>1286</v>
      </c>
      <c r="AH78" s="185">
        <v>1477</v>
      </c>
      <c r="AI78" s="185">
        <v>1865</v>
      </c>
      <c r="AJ78" s="185">
        <v>2236</v>
      </c>
    </row>
    <row r="79" spans="1:36" ht="15" x14ac:dyDescent="0.25">
      <c r="A79" s="36" t="s">
        <v>155</v>
      </c>
      <c r="B79" t="s">
        <v>918</v>
      </c>
      <c r="C79" s="185">
        <v>123200</v>
      </c>
      <c r="D79">
        <v>43600</v>
      </c>
      <c r="E79">
        <v>49800</v>
      </c>
      <c r="F79">
        <v>56050</v>
      </c>
      <c r="G79">
        <v>62250</v>
      </c>
      <c r="H79">
        <v>67250</v>
      </c>
      <c r="I79">
        <v>72250</v>
      </c>
      <c r="J79">
        <v>77200</v>
      </c>
      <c r="K79">
        <v>82200</v>
      </c>
      <c r="L79">
        <v>26150</v>
      </c>
      <c r="M79">
        <v>29900</v>
      </c>
      <c r="N79">
        <v>33650</v>
      </c>
      <c r="O79">
        <v>37350</v>
      </c>
      <c r="P79">
        <v>40350</v>
      </c>
      <c r="Q79">
        <v>44360</v>
      </c>
      <c r="R79">
        <v>50040</v>
      </c>
      <c r="S79">
        <v>55720</v>
      </c>
      <c r="T79">
        <v>69750</v>
      </c>
      <c r="U79">
        <v>79700</v>
      </c>
      <c r="V79">
        <v>89650</v>
      </c>
      <c r="W79">
        <v>99600</v>
      </c>
      <c r="X79">
        <v>107600</v>
      </c>
      <c r="Y79">
        <v>115550</v>
      </c>
      <c r="Z79">
        <v>123550</v>
      </c>
      <c r="AA79">
        <v>131500</v>
      </c>
      <c r="AB79" s="36" t="s">
        <v>369</v>
      </c>
      <c r="AC79" t="s">
        <v>918</v>
      </c>
      <c r="AD79"/>
      <c r="AE79" s="36" t="s">
        <v>155</v>
      </c>
      <c r="AF79">
        <v>17577</v>
      </c>
      <c r="AG79" s="185">
        <v>1372</v>
      </c>
      <c r="AH79" s="185">
        <v>1591</v>
      </c>
      <c r="AI79" s="185">
        <v>1969</v>
      </c>
      <c r="AJ79" s="185">
        <v>2433</v>
      </c>
    </row>
    <row r="80" spans="1:36" ht="15" x14ac:dyDescent="0.25">
      <c r="A80" s="36" t="s">
        <v>156</v>
      </c>
      <c r="B80" t="s">
        <v>755</v>
      </c>
      <c r="C80" s="185">
        <v>129200</v>
      </c>
      <c r="D80">
        <v>45250</v>
      </c>
      <c r="E80">
        <v>51700</v>
      </c>
      <c r="F80">
        <v>58150</v>
      </c>
      <c r="G80">
        <v>64600</v>
      </c>
      <c r="H80">
        <v>69800</v>
      </c>
      <c r="I80">
        <v>74950</v>
      </c>
      <c r="J80">
        <v>80150</v>
      </c>
      <c r="K80">
        <v>85300</v>
      </c>
      <c r="L80">
        <v>27150</v>
      </c>
      <c r="M80">
        <v>31000</v>
      </c>
      <c r="N80">
        <v>34900</v>
      </c>
      <c r="O80">
        <v>38750</v>
      </c>
      <c r="P80">
        <v>41850</v>
      </c>
      <c r="Q80">
        <v>44950</v>
      </c>
      <c r="R80">
        <v>50040</v>
      </c>
      <c r="S80">
        <v>55720</v>
      </c>
      <c r="T80">
        <v>72350</v>
      </c>
      <c r="U80">
        <v>82700</v>
      </c>
      <c r="V80">
        <v>93050</v>
      </c>
      <c r="W80">
        <v>103350</v>
      </c>
      <c r="X80">
        <v>111650</v>
      </c>
      <c r="Y80">
        <v>119900</v>
      </c>
      <c r="Z80">
        <v>128200</v>
      </c>
      <c r="AA80">
        <v>136450</v>
      </c>
      <c r="AB80" s="36" t="s">
        <v>369</v>
      </c>
      <c r="AC80" t="s">
        <v>755</v>
      </c>
      <c r="AD80"/>
      <c r="AE80" s="36" t="s">
        <v>156</v>
      </c>
      <c r="AF80">
        <v>59473</v>
      </c>
      <c r="AG80" s="185">
        <v>1286</v>
      </c>
      <c r="AH80" s="185">
        <v>1477</v>
      </c>
      <c r="AI80" s="185">
        <v>1865</v>
      </c>
      <c r="AJ80" s="185">
        <v>2236</v>
      </c>
    </row>
    <row r="81" spans="1:36" ht="15" x14ac:dyDescent="0.25">
      <c r="A81" s="36" t="s">
        <v>157</v>
      </c>
      <c r="B81" t="s">
        <v>755</v>
      </c>
      <c r="C81" s="185">
        <v>129200</v>
      </c>
      <c r="D81">
        <v>45250</v>
      </c>
      <c r="E81">
        <v>51700</v>
      </c>
      <c r="F81">
        <v>58150</v>
      </c>
      <c r="G81">
        <v>64600</v>
      </c>
      <c r="H81">
        <v>69800</v>
      </c>
      <c r="I81">
        <v>74950</v>
      </c>
      <c r="J81">
        <v>80150</v>
      </c>
      <c r="K81">
        <v>85300</v>
      </c>
      <c r="L81">
        <v>27150</v>
      </c>
      <c r="M81">
        <v>31000</v>
      </c>
      <c r="N81">
        <v>34900</v>
      </c>
      <c r="O81">
        <v>38750</v>
      </c>
      <c r="P81">
        <v>41850</v>
      </c>
      <c r="Q81">
        <v>44950</v>
      </c>
      <c r="R81">
        <v>50040</v>
      </c>
      <c r="S81">
        <v>55720</v>
      </c>
      <c r="T81">
        <v>72350</v>
      </c>
      <c r="U81">
        <v>82700</v>
      </c>
      <c r="V81">
        <v>93050</v>
      </c>
      <c r="W81">
        <v>103350</v>
      </c>
      <c r="X81">
        <v>111650</v>
      </c>
      <c r="Y81">
        <v>119900</v>
      </c>
      <c r="Z81">
        <v>128200</v>
      </c>
      <c r="AA81">
        <v>136450</v>
      </c>
      <c r="AB81" s="36" t="s">
        <v>369</v>
      </c>
      <c r="AC81" t="s">
        <v>755</v>
      </c>
      <c r="AD81"/>
      <c r="AE81" s="36" t="s">
        <v>157</v>
      </c>
      <c r="AF81">
        <v>22454</v>
      </c>
      <c r="AG81" s="185">
        <v>1286</v>
      </c>
      <c r="AH81" s="185">
        <v>1477</v>
      </c>
      <c r="AI81" s="185">
        <v>1865</v>
      </c>
      <c r="AJ81" s="185">
        <v>2236</v>
      </c>
    </row>
    <row r="82" spans="1:36" ht="15" x14ac:dyDescent="0.25">
      <c r="A82" s="36" t="s">
        <v>158</v>
      </c>
      <c r="B82" t="s">
        <v>755</v>
      </c>
      <c r="C82" s="185">
        <v>129200</v>
      </c>
      <c r="D82">
        <v>45250</v>
      </c>
      <c r="E82">
        <v>51700</v>
      </c>
      <c r="F82">
        <v>58150</v>
      </c>
      <c r="G82">
        <v>64600</v>
      </c>
      <c r="H82">
        <v>69800</v>
      </c>
      <c r="I82">
        <v>74950</v>
      </c>
      <c r="J82">
        <v>80150</v>
      </c>
      <c r="K82">
        <v>85300</v>
      </c>
      <c r="L82">
        <v>27150</v>
      </c>
      <c r="M82">
        <v>31000</v>
      </c>
      <c r="N82">
        <v>34900</v>
      </c>
      <c r="O82">
        <v>38750</v>
      </c>
      <c r="P82">
        <v>41850</v>
      </c>
      <c r="Q82">
        <v>44950</v>
      </c>
      <c r="R82">
        <v>50040</v>
      </c>
      <c r="S82">
        <v>55720</v>
      </c>
      <c r="T82">
        <v>72350</v>
      </c>
      <c r="U82">
        <v>82700</v>
      </c>
      <c r="V82">
        <v>93050</v>
      </c>
      <c r="W82">
        <v>103350</v>
      </c>
      <c r="X82">
        <v>111650</v>
      </c>
      <c r="Y82">
        <v>119900</v>
      </c>
      <c r="Z82">
        <v>128200</v>
      </c>
      <c r="AA82">
        <v>136450</v>
      </c>
      <c r="AB82" s="36" t="s">
        <v>369</v>
      </c>
      <c r="AC82" t="s">
        <v>755</v>
      </c>
      <c r="AD82"/>
      <c r="AE82" s="36" t="s">
        <v>158</v>
      </c>
      <c r="AF82">
        <v>6106</v>
      </c>
      <c r="AG82" s="185">
        <v>1286</v>
      </c>
      <c r="AH82" s="185">
        <v>1477</v>
      </c>
      <c r="AI82" s="185">
        <v>1865</v>
      </c>
      <c r="AJ82" s="185">
        <v>2236</v>
      </c>
    </row>
    <row r="83" spans="1:36" ht="15" x14ac:dyDescent="0.25">
      <c r="A83" s="36" t="s">
        <v>159</v>
      </c>
      <c r="B83" t="s">
        <v>918</v>
      </c>
      <c r="C83" s="185">
        <v>123200</v>
      </c>
      <c r="D83">
        <v>43600</v>
      </c>
      <c r="E83">
        <v>49800</v>
      </c>
      <c r="F83">
        <v>56050</v>
      </c>
      <c r="G83">
        <v>62250</v>
      </c>
      <c r="H83">
        <v>67250</v>
      </c>
      <c r="I83">
        <v>72250</v>
      </c>
      <c r="J83">
        <v>77200</v>
      </c>
      <c r="K83">
        <v>82200</v>
      </c>
      <c r="L83">
        <v>26150</v>
      </c>
      <c r="M83">
        <v>29900</v>
      </c>
      <c r="N83">
        <v>33650</v>
      </c>
      <c r="O83">
        <v>37350</v>
      </c>
      <c r="P83">
        <v>40350</v>
      </c>
      <c r="Q83">
        <v>44360</v>
      </c>
      <c r="R83">
        <v>50040</v>
      </c>
      <c r="S83">
        <v>55720</v>
      </c>
      <c r="T83">
        <v>69750</v>
      </c>
      <c r="U83">
        <v>79700</v>
      </c>
      <c r="V83">
        <v>89650</v>
      </c>
      <c r="W83">
        <v>99600</v>
      </c>
      <c r="X83">
        <v>107600</v>
      </c>
      <c r="Y83">
        <v>115550</v>
      </c>
      <c r="Z83">
        <v>123550</v>
      </c>
      <c r="AA83">
        <v>131500</v>
      </c>
      <c r="AB83" s="36" t="s">
        <v>369</v>
      </c>
      <c r="AC83" t="s">
        <v>918</v>
      </c>
      <c r="AD83"/>
      <c r="AE83" s="36" t="s">
        <v>159</v>
      </c>
      <c r="AF83">
        <v>60418</v>
      </c>
      <c r="AG83" s="185">
        <v>1372</v>
      </c>
      <c r="AH83" s="185">
        <v>1591</v>
      </c>
      <c r="AI83" s="185">
        <v>1969</v>
      </c>
      <c r="AJ83" s="185">
        <v>2433</v>
      </c>
    </row>
    <row r="84" spans="1:36" ht="15" x14ac:dyDescent="0.25">
      <c r="A84" s="36" t="s">
        <v>160</v>
      </c>
      <c r="B84" t="s">
        <v>848</v>
      </c>
      <c r="C84" s="185">
        <v>114000</v>
      </c>
      <c r="D84">
        <v>43600</v>
      </c>
      <c r="E84">
        <v>49800</v>
      </c>
      <c r="F84">
        <v>56050</v>
      </c>
      <c r="G84">
        <v>62250</v>
      </c>
      <c r="H84">
        <v>67250</v>
      </c>
      <c r="I84">
        <v>72250</v>
      </c>
      <c r="J84">
        <v>77200</v>
      </c>
      <c r="K84">
        <v>82200</v>
      </c>
      <c r="L84">
        <v>26150</v>
      </c>
      <c r="M84">
        <v>29900</v>
      </c>
      <c r="N84">
        <v>33650</v>
      </c>
      <c r="O84">
        <v>37350</v>
      </c>
      <c r="P84">
        <v>40350</v>
      </c>
      <c r="Q84">
        <v>44360</v>
      </c>
      <c r="R84">
        <v>50040</v>
      </c>
      <c r="S84">
        <v>55720</v>
      </c>
      <c r="T84">
        <v>69750</v>
      </c>
      <c r="U84">
        <v>79700</v>
      </c>
      <c r="V84">
        <v>89650</v>
      </c>
      <c r="W84">
        <v>99600</v>
      </c>
      <c r="X84">
        <v>107600</v>
      </c>
      <c r="Y84">
        <v>115550</v>
      </c>
      <c r="Z84">
        <v>123550</v>
      </c>
      <c r="AA84">
        <v>131500</v>
      </c>
      <c r="AB84" s="36" t="s">
        <v>369</v>
      </c>
      <c r="AC84" t="s">
        <v>848</v>
      </c>
      <c r="AD84"/>
      <c r="AE84" s="36" t="s">
        <v>160</v>
      </c>
      <c r="AF84">
        <v>7736</v>
      </c>
      <c r="AG84" s="185">
        <v>1246</v>
      </c>
      <c r="AH84" s="185">
        <v>1445</v>
      </c>
      <c r="AI84" s="185">
        <v>1788</v>
      </c>
      <c r="AJ84" s="185">
        <v>2210</v>
      </c>
    </row>
    <row r="85" spans="1:36" ht="15" x14ac:dyDescent="0.25">
      <c r="A85" s="36" t="s">
        <v>161</v>
      </c>
      <c r="B85" t="s">
        <v>755</v>
      </c>
      <c r="C85" s="185">
        <v>129200</v>
      </c>
      <c r="D85">
        <v>45250</v>
      </c>
      <c r="E85">
        <v>51700</v>
      </c>
      <c r="F85">
        <v>58150</v>
      </c>
      <c r="G85">
        <v>64600</v>
      </c>
      <c r="H85">
        <v>69800</v>
      </c>
      <c r="I85">
        <v>74950</v>
      </c>
      <c r="J85">
        <v>80150</v>
      </c>
      <c r="K85">
        <v>85300</v>
      </c>
      <c r="L85">
        <v>27150</v>
      </c>
      <c r="M85">
        <v>31000</v>
      </c>
      <c r="N85">
        <v>34900</v>
      </c>
      <c r="O85">
        <v>38750</v>
      </c>
      <c r="P85">
        <v>41850</v>
      </c>
      <c r="Q85">
        <v>44950</v>
      </c>
      <c r="R85">
        <v>50040</v>
      </c>
      <c r="S85">
        <v>55720</v>
      </c>
      <c r="T85">
        <v>72350</v>
      </c>
      <c r="U85">
        <v>82700</v>
      </c>
      <c r="V85">
        <v>93050</v>
      </c>
      <c r="W85">
        <v>103350</v>
      </c>
      <c r="X85">
        <v>111650</v>
      </c>
      <c r="Y85">
        <v>119900</v>
      </c>
      <c r="Z85">
        <v>128200</v>
      </c>
      <c r="AA85">
        <v>136450</v>
      </c>
      <c r="AB85" s="36" t="s">
        <v>369</v>
      </c>
      <c r="AC85" t="s">
        <v>755</v>
      </c>
      <c r="AD85"/>
      <c r="AE85" s="36" t="s">
        <v>161</v>
      </c>
      <c r="AF85">
        <v>4236</v>
      </c>
      <c r="AG85" s="185">
        <v>1286</v>
      </c>
      <c r="AH85" s="185">
        <v>1477</v>
      </c>
      <c r="AI85" s="185">
        <v>1865</v>
      </c>
      <c r="AJ85" s="185">
        <v>2236</v>
      </c>
    </row>
    <row r="86" spans="1:36" ht="15" x14ac:dyDescent="0.25">
      <c r="A86" s="36" t="s">
        <v>162</v>
      </c>
      <c r="B86" t="s">
        <v>755</v>
      </c>
      <c r="C86" s="185">
        <v>129200</v>
      </c>
      <c r="D86">
        <v>45250</v>
      </c>
      <c r="E86">
        <v>51700</v>
      </c>
      <c r="F86">
        <v>58150</v>
      </c>
      <c r="G86">
        <v>64600</v>
      </c>
      <c r="H86">
        <v>69800</v>
      </c>
      <c r="I86">
        <v>74950</v>
      </c>
      <c r="J86">
        <v>80150</v>
      </c>
      <c r="K86">
        <v>85300</v>
      </c>
      <c r="L86">
        <v>27150</v>
      </c>
      <c r="M86">
        <v>31000</v>
      </c>
      <c r="N86">
        <v>34900</v>
      </c>
      <c r="O86">
        <v>38750</v>
      </c>
      <c r="P86">
        <v>41850</v>
      </c>
      <c r="Q86">
        <v>44950</v>
      </c>
      <c r="R86">
        <v>50040</v>
      </c>
      <c r="S86">
        <v>55720</v>
      </c>
      <c r="T86">
        <v>72350</v>
      </c>
      <c r="U86">
        <v>82700</v>
      </c>
      <c r="V86">
        <v>93050</v>
      </c>
      <c r="W86">
        <v>103350</v>
      </c>
      <c r="X86">
        <v>111650</v>
      </c>
      <c r="Y86">
        <v>119900</v>
      </c>
      <c r="Z86">
        <v>128200</v>
      </c>
      <c r="AA86">
        <v>136450</v>
      </c>
      <c r="AB86" s="36" t="s">
        <v>369</v>
      </c>
      <c r="AC86" t="s">
        <v>755</v>
      </c>
      <c r="AD86"/>
      <c r="AE86" s="36" t="s">
        <v>162</v>
      </c>
      <c r="AF86">
        <v>47646</v>
      </c>
      <c r="AG86" s="185">
        <v>1286</v>
      </c>
      <c r="AH86" s="185">
        <v>1477</v>
      </c>
      <c r="AI86" s="185">
        <v>1865</v>
      </c>
      <c r="AJ86" s="185">
        <v>2236</v>
      </c>
    </row>
    <row r="87" spans="1:36" ht="15" x14ac:dyDescent="0.25">
      <c r="A87" s="36" t="s">
        <v>163</v>
      </c>
      <c r="B87" t="s">
        <v>918</v>
      </c>
      <c r="C87" s="185">
        <v>123200</v>
      </c>
      <c r="D87">
        <v>43600</v>
      </c>
      <c r="E87">
        <v>49800</v>
      </c>
      <c r="F87">
        <v>56050</v>
      </c>
      <c r="G87">
        <v>62250</v>
      </c>
      <c r="H87">
        <v>67250</v>
      </c>
      <c r="I87">
        <v>72250</v>
      </c>
      <c r="J87">
        <v>77200</v>
      </c>
      <c r="K87">
        <v>82200</v>
      </c>
      <c r="L87">
        <v>26150</v>
      </c>
      <c r="M87">
        <v>29900</v>
      </c>
      <c r="N87">
        <v>33650</v>
      </c>
      <c r="O87">
        <v>37350</v>
      </c>
      <c r="P87">
        <v>40350</v>
      </c>
      <c r="Q87">
        <v>44360</v>
      </c>
      <c r="R87">
        <v>50040</v>
      </c>
      <c r="S87">
        <v>55720</v>
      </c>
      <c r="T87">
        <v>69750</v>
      </c>
      <c r="U87">
        <v>79700</v>
      </c>
      <c r="V87">
        <v>89650</v>
      </c>
      <c r="W87">
        <v>99600</v>
      </c>
      <c r="X87">
        <v>107600</v>
      </c>
      <c r="Y87">
        <v>115550</v>
      </c>
      <c r="Z87">
        <v>123550</v>
      </c>
      <c r="AA87">
        <v>131500</v>
      </c>
      <c r="AB87" s="36" t="s">
        <v>369</v>
      </c>
      <c r="AC87" t="s">
        <v>918</v>
      </c>
      <c r="AD87"/>
      <c r="AE87" s="36" t="s">
        <v>163</v>
      </c>
      <c r="AF87">
        <v>52340</v>
      </c>
      <c r="AG87" s="185">
        <v>1372</v>
      </c>
      <c r="AH87" s="185">
        <v>1591</v>
      </c>
      <c r="AI87" s="185">
        <v>1969</v>
      </c>
      <c r="AJ87" s="185">
        <v>2433</v>
      </c>
    </row>
    <row r="88" spans="1:36" ht="15" x14ac:dyDescent="0.25">
      <c r="A88" s="36" t="s">
        <v>164</v>
      </c>
      <c r="B88" t="s">
        <v>808</v>
      </c>
      <c r="C88" s="185">
        <v>156800</v>
      </c>
      <c r="D88">
        <v>49200</v>
      </c>
      <c r="E88">
        <v>56250</v>
      </c>
      <c r="F88">
        <v>63300</v>
      </c>
      <c r="G88">
        <v>70300</v>
      </c>
      <c r="H88">
        <v>75950</v>
      </c>
      <c r="I88">
        <v>81550</v>
      </c>
      <c r="J88">
        <v>87200</v>
      </c>
      <c r="K88">
        <v>92800</v>
      </c>
      <c r="L88">
        <v>29550</v>
      </c>
      <c r="M88">
        <v>33800</v>
      </c>
      <c r="N88">
        <v>38000</v>
      </c>
      <c r="O88">
        <v>42200</v>
      </c>
      <c r="P88">
        <v>45600</v>
      </c>
      <c r="Q88">
        <v>49000</v>
      </c>
      <c r="R88">
        <v>52350</v>
      </c>
      <c r="S88">
        <v>55750</v>
      </c>
      <c r="T88">
        <v>78750</v>
      </c>
      <c r="U88">
        <v>90000</v>
      </c>
      <c r="V88">
        <v>101250</v>
      </c>
      <c r="W88">
        <v>112500</v>
      </c>
      <c r="X88">
        <v>121500</v>
      </c>
      <c r="Y88">
        <v>130500</v>
      </c>
      <c r="Z88">
        <v>139500</v>
      </c>
      <c r="AA88">
        <v>148500</v>
      </c>
      <c r="AB88" s="36" t="s">
        <v>369</v>
      </c>
      <c r="AC88" t="s">
        <v>963</v>
      </c>
      <c r="AD88"/>
      <c r="AE88" s="36" t="s">
        <v>164</v>
      </c>
      <c r="AF88">
        <v>18833</v>
      </c>
      <c r="AG88" s="185">
        <v>1731</v>
      </c>
      <c r="AH88" s="185">
        <v>2100</v>
      </c>
      <c r="AI88" s="185">
        <v>2511</v>
      </c>
      <c r="AJ88" s="185">
        <v>3036</v>
      </c>
    </row>
    <row r="89" spans="1:36" ht="15" x14ac:dyDescent="0.25">
      <c r="A89" s="36" t="s">
        <v>165</v>
      </c>
      <c r="B89" t="s">
        <v>936</v>
      </c>
      <c r="C89" s="185">
        <v>111900</v>
      </c>
      <c r="D89">
        <v>43600</v>
      </c>
      <c r="E89">
        <v>49800</v>
      </c>
      <c r="F89">
        <v>56050</v>
      </c>
      <c r="G89">
        <v>62250</v>
      </c>
      <c r="H89">
        <v>67250</v>
      </c>
      <c r="I89">
        <v>72250</v>
      </c>
      <c r="J89">
        <v>77200</v>
      </c>
      <c r="K89">
        <v>82200</v>
      </c>
      <c r="L89">
        <v>26150</v>
      </c>
      <c r="M89">
        <v>29900</v>
      </c>
      <c r="N89">
        <v>33650</v>
      </c>
      <c r="O89">
        <v>37350</v>
      </c>
      <c r="P89">
        <v>40350</v>
      </c>
      <c r="Q89">
        <v>44360</v>
      </c>
      <c r="R89">
        <v>50040</v>
      </c>
      <c r="S89">
        <v>55720</v>
      </c>
      <c r="T89">
        <v>69750</v>
      </c>
      <c r="U89">
        <v>79700</v>
      </c>
      <c r="V89">
        <v>89650</v>
      </c>
      <c r="W89">
        <v>99600</v>
      </c>
      <c r="X89">
        <v>107600</v>
      </c>
      <c r="Y89">
        <v>115550</v>
      </c>
      <c r="Z89">
        <v>123550</v>
      </c>
      <c r="AA89">
        <v>131500</v>
      </c>
      <c r="AB89" s="36" t="s">
        <v>369</v>
      </c>
      <c r="AC89" t="s">
        <v>936</v>
      </c>
      <c r="AD89"/>
      <c r="AE89" s="36" t="s">
        <v>165</v>
      </c>
      <c r="AF89">
        <v>18006</v>
      </c>
      <c r="AG89" s="185">
        <v>1287</v>
      </c>
      <c r="AH89" s="185">
        <v>1496</v>
      </c>
      <c r="AI89" s="185">
        <v>1866</v>
      </c>
      <c r="AJ89" s="185">
        <v>2406</v>
      </c>
    </row>
    <row r="90" spans="1:36" ht="15" x14ac:dyDescent="0.25">
      <c r="A90" s="36" t="s">
        <v>166</v>
      </c>
      <c r="B90" t="s">
        <v>893</v>
      </c>
      <c r="C90" s="185">
        <v>122800</v>
      </c>
      <c r="D90">
        <v>43600</v>
      </c>
      <c r="E90">
        <v>49800</v>
      </c>
      <c r="F90">
        <v>56050</v>
      </c>
      <c r="G90">
        <v>62250</v>
      </c>
      <c r="H90">
        <v>67250</v>
      </c>
      <c r="I90">
        <v>72250</v>
      </c>
      <c r="J90">
        <v>77200</v>
      </c>
      <c r="K90">
        <v>82200</v>
      </c>
      <c r="L90">
        <v>26150</v>
      </c>
      <c r="M90">
        <v>29900</v>
      </c>
      <c r="N90">
        <v>33650</v>
      </c>
      <c r="O90">
        <v>37350</v>
      </c>
      <c r="P90">
        <v>40350</v>
      </c>
      <c r="Q90">
        <v>44360</v>
      </c>
      <c r="R90">
        <v>50040</v>
      </c>
      <c r="S90">
        <v>55720</v>
      </c>
      <c r="T90">
        <v>69750</v>
      </c>
      <c r="U90">
        <v>79700</v>
      </c>
      <c r="V90">
        <v>89650</v>
      </c>
      <c r="W90">
        <v>99600</v>
      </c>
      <c r="X90">
        <v>107600</v>
      </c>
      <c r="Y90">
        <v>115550</v>
      </c>
      <c r="Z90">
        <v>123550</v>
      </c>
      <c r="AA90">
        <v>131500</v>
      </c>
      <c r="AB90" s="36" t="s">
        <v>369</v>
      </c>
      <c r="AC90" t="s">
        <v>893</v>
      </c>
      <c r="AD90"/>
      <c r="AE90" s="36" t="s">
        <v>166</v>
      </c>
      <c r="AF90">
        <v>2100</v>
      </c>
      <c r="AG90" s="185">
        <v>1114</v>
      </c>
      <c r="AH90" s="185">
        <v>1316</v>
      </c>
      <c r="AI90" s="185">
        <v>1616</v>
      </c>
      <c r="AJ90" s="185">
        <v>2082</v>
      </c>
    </row>
    <row r="91" spans="1:36" ht="15" x14ac:dyDescent="0.25">
      <c r="A91" s="36" t="s">
        <v>167</v>
      </c>
      <c r="B91" t="s">
        <v>848</v>
      </c>
      <c r="C91" s="185">
        <v>114000</v>
      </c>
      <c r="D91">
        <v>43600</v>
      </c>
      <c r="E91">
        <v>49800</v>
      </c>
      <c r="F91">
        <v>56050</v>
      </c>
      <c r="G91">
        <v>62250</v>
      </c>
      <c r="H91">
        <v>67250</v>
      </c>
      <c r="I91">
        <v>72250</v>
      </c>
      <c r="J91">
        <v>77200</v>
      </c>
      <c r="K91">
        <v>82200</v>
      </c>
      <c r="L91">
        <v>26150</v>
      </c>
      <c r="M91">
        <v>29900</v>
      </c>
      <c r="N91">
        <v>33650</v>
      </c>
      <c r="O91">
        <v>37350</v>
      </c>
      <c r="P91">
        <v>40350</v>
      </c>
      <c r="Q91">
        <v>44360</v>
      </c>
      <c r="R91">
        <v>50040</v>
      </c>
      <c r="S91">
        <v>55720</v>
      </c>
      <c r="T91">
        <v>69750</v>
      </c>
      <c r="U91">
        <v>79700</v>
      </c>
      <c r="V91">
        <v>89650</v>
      </c>
      <c r="W91">
        <v>99600</v>
      </c>
      <c r="X91">
        <v>107600</v>
      </c>
      <c r="Y91">
        <v>115550</v>
      </c>
      <c r="Z91">
        <v>123550</v>
      </c>
      <c r="AA91">
        <v>131500</v>
      </c>
      <c r="AB91" s="36" t="s">
        <v>369</v>
      </c>
      <c r="AC91" t="s">
        <v>848</v>
      </c>
      <c r="AD91"/>
      <c r="AE91" s="36" t="s">
        <v>167</v>
      </c>
      <c r="AF91">
        <v>31634</v>
      </c>
      <c r="AG91" s="185">
        <v>1246</v>
      </c>
      <c r="AH91" s="185">
        <v>1445</v>
      </c>
      <c r="AI91" s="185">
        <v>1788</v>
      </c>
      <c r="AJ91" s="185">
        <v>2210</v>
      </c>
    </row>
    <row r="92" spans="1:36" ht="15" x14ac:dyDescent="0.25">
      <c r="A92" s="36" t="s">
        <v>168</v>
      </c>
      <c r="B92" t="s">
        <v>755</v>
      </c>
      <c r="C92" s="185">
        <v>129200</v>
      </c>
      <c r="D92">
        <v>45250</v>
      </c>
      <c r="E92">
        <v>51700</v>
      </c>
      <c r="F92">
        <v>58150</v>
      </c>
      <c r="G92">
        <v>64600</v>
      </c>
      <c r="H92">
        <v>69800</v>
      </c>
      <c r="I92">
        <v>74950</v>
      </c>
      <c r="J92">
        <v>80150</v>
      </c>
      <c r="K92">
        <v>85300</v>
      </c>
      <c r="L92">
        <v>27150</v>
      </c>
      <c r="M92">
        <v>31000</v>
      </c>
      <c r="N92">
        <v>34900</v>
      </c>
      <c r="O92">
        <v>38750</v>
      </c>
      <c r="P92">
        <v>41850</v>
      </c>
      <c r="Q92">
        <v>44950</v>
      </c>
      <c r="R92">
        <v>50040</v>
      </c>
      <c r="S92">
        <v>55720</v>
      </c>
      <c r="T92">
        <v>72350</v>
      </c>
      <c r="U92">
        <v>82700</v>
      </c>
      <c r="V92">
        <v>93050</v>
      </c>
      <c r="W92">
        <v>103350</v>
      </c>
      <c r="X92">
        <v>111650</v>
      </c>
      <c r="Y92">
        <v>119900</v>
      </c>
      <c r="Z92">
        <v>128200</v>
      </c>
      <c r="AA92">
        <v>136450</v>
      </c>
      <c r="AB92" s="36" t="s">
        <v>369</v>
      </c>
      <c r="AC92" t="s">
        <v>755</v>
      </c>
      <c r="AD92"/>
      <c r="AE92" s="36" t="s">
        <v>168</v>
      </c>
      <c r="AF92">
        <v>73301</v>
      </c>
      <c r="AG92" s="185">
        <v>1286</v>
      </c>
      <c r="AH92" s="185">
        <v>1477</v>
      </c>
      <c r="AI92" s="185">
        <v>1865</v>
      </c>
      <c r="AJ92" s="185">
        <v>2236</v>
      </c>
    </row>
    <row r="93" spans="1:36" ht="15" x14ac:dyDescent="0.25">
      <c r="A93" s="36" t="s">
        <v>169</v>
      </c>
      <c r="B93" t="s">
        <v>979</v>
      </c>
      <c r="C93" s="185">
        <v>156800</v>
      </c>
      <c r="D93">
        <v>57050</v>
      </c>
      <c r="E93">
        <v>65200</v>
      </c>
      <c r="F93">
        <v>73350</v>
      </c>
      <c r="G93">
        <v>81500</v>
      </c>
      <c r="H93">
        <v>88050</v>
      </c>
      <c r="I93">
        <v>94550</v>
      </c>
      <c r="J93">
        <v>101100</v>
      </c>
      <c r="K93">
        <v>107600</v>
      </c>
      <c r="L93">
        <v>34250</v>
      </c>
      <c r="M93">
        <v>39150</v>
      </c>
      <c r="N93">
        <v>44050</v>
      </c>
      <c r="O93">
        <v>48900</v>
      </c>
      <c r="P93">
        <v>52850</v>
      </c>
      <c r="Q93">
        <v>56750</v>
      </c>
      <c r="R93">
        <v>60650</v>
      </c>
      <c r="S93">
        <v>64550</v>
      </c>
      <c r="T93">
        <v>82000</v>
      </c>
      <c r="U93">
        <v>93700</v>
      </c>
      <c r="V93">
        <v>105400</v>
      </c>
      <c r="W93">
        <v>117100</v>
      </c>
      <c r="X93">
        <v>126500</v>
      </c>
      <c r="Y93">
        <v>135850</v>
      </c>
      <c r="Z93">
        <v>145250</v>
      </c>
      <c r="AA93">
        <v>154600</v>
      </c>
      <c r="AB93" s="36" t="s">
        <v>369</v>
      </c>
      <c r="AC93" t="s">
        <v>963</v>
      </c>
      <c r="AD93"/>
      <c r="AE93" s="36" t="s">
        <v>169</v>
      </c>
      <c r="AF93">
        <v>20704</v>
      </c>
      <c r="AG93" s="185">
        <v>1731</v>
      </c>
      <c r="AH93" s="185">
        <v>2100</v>
      </c>
      <c r="AI93" s="185">
        <v>2511</v>
      </c>
      <c r="AJ93" s="185">
        <v>3036</v>
      </c>
    </row>
    <row r="94" spans="1:36" ht="15" x14ac:dyDescent="0.25">
      <c r="A94" s="36" t="s">
        <v>170</v>
      </c>
      <c r="B94" t="s">
        <v>963</v>
      </c>
      <c r="C94" s="185">
        <v>156800</v>
      </c>
      <c r="D94">
        <v>54900</v>
      </c>
      <c r="E94">
        <v>62750</v>
      </c>
      <c r="F94">
        <v>70600</v>
      </c>
      <c r="G94">
        <v>78400</v>
      </c>
      <c r="H94">
        <v>84700</v>
      </c>
      <c r="I94">
        <v>90950</v>
      </c>
      <c r="J94">
        <v>97250</v>
      </c>
      <c r="K94">
        <v>103500</v>
      </c>
      <c r="L94">
        <v>32950</v>
      </c>
      <c r="M94">
        <v>37650</v>
      </c>
      <c r="N94">
        <v>42350</v>
      </c>
      <c r="O94">
        <v>47050</v>
      </c>
      <c r="P94">
        <v>50850</v>
      </c>
      <c r="Q94">
        <v>54600</v>
      </c>
      <c r="R94">
        <v>58350</v>
      </c>
      <c r="S94">
        <v>62150</v>
      </c>
      <c r="T94">
        <v>82000</v>
      </c>
      <c r="U94">
        <v>93700</v>
      </c>
      <c r="V94">
        <v>105400</v>
      </c>
      <c r="W94">
        <v>117100</v>
      </c>
      <c r="X94">
        <v>126500</v>
      </c>
      <c r="Y94">
        <v>135850</v>
      </c>
      <c r="Z94">
        <v>145250</v>
      </c>
      <c r="AA94">
        <v>154600</v>
      </c>
      <c r="AB94" s="36" t="s">
        <v>369</v>
      </c>
      <c r="AC94" t="s">
        <v>963</v>
      </c>
      <c r="AD94"/>
      <c r="AE94" s="36" t="s">
        <v>170</v>
      </c>
      <c r="AF94">
        <v>13558</v>
      </c>
      <c r="AG94" s="185">
        <v>1731</v>
      </c>
      <c r="AH94" s="185">
        <v>2100</v>
      </c>
      <c r="AI94" s="185">
        <v>2511</v>
      </c>
      <c r="AJ94" s="185">
        <v>3036</v>
      </c>
    </row>
    <row r="95" spans="1:36" ht="15" x14ac:dyDescent="0.25">
      <c r="A95" s="36" t="s">
        <v>171</v>
      </c>
      <c r="B95" t="s">
        <v>893</v>
      </c>
      <c r="C95" s="185">
        <v>122800</v>
      </c>
      <c r="D95">
        <v>43600</v>
      </c>
      <c r="E95">
        <v>49800</v>
      </c>
      <c r="F95">
        <v>56050</v>
      </c>
      <c r="G95">
        <v>62250</v>
      </c>
      <c r="H95">
        <v>67250</v>
      </c>
      <c r="I95">
        <v>72250</v>
      </c>
      <c r="J95">
        <v>77200</v>
      </c>
      <c r="K95">
        <v>82200</v>
      </c>
      <c r="L95">
        <v>26150</v>
      </c>
      <c r="M95">
        <v>29900</v>
      </c>
      <c r="N95">
        <v>33650</v>
      </c>
      <c r="O95">
        <v>37350</v>
      </c>
      <c r="P95">
        <v>40350</v>
      </c>
      <c r="Q95">
        <v>44360</v>
      </c>
      <c r="R95">
        <v>50040</v>
      </c>
      <c r="S95">
        <v>55720</v>
      </c>
      <c r="T95">
        <v>69750</v>
      </c>
      <c r="U95">
        <v>79700</v>
      </c>
      <c r="V95">
        <v>89650</v>
      </c>
      <c r="W95">
        <v>99600</v>
      </c>
      <c r="X95">
        <v>107600</v>
      </c>
      <c r="Y95">
        <v>115550</v>
      </c>
      <c r="Z95">
        <v>123550</v>
      </c>
      <c r="AA95">
        <v>131500</v>
      </c>
      <c r="AB95" s="36" t="s">
        <v>369</v>
      </c>
      <c r="AC95" t="s">
        <v>893</v>
      </c>
      <c r="AD95"/>
      <c r="AE95" s="36" t="s">
        <v>171</v>
      </c>
      <c r="AF95">
        <v>6684</v>
      </c>
      <c r="AG95" s="185">
        <v>1114</v>
      </c>
      <c r="AH95" s="185">
        <v>1316</v>
      </c>
      <c r="AI95" s="185">
        <v>1616</v>
      </c>
      <c r="AJ95" s="185">
        <v>2082</v>
      </c>
    </row>
    <row r="96" spans="1:36" ht="15" x14ac:dyDescent="0.25">
      <c r="A96" s="36" t="s">
        <v>172</v>
      </c>
      <c r="B96" t="s">
        <v>918</v>
      </c>
      <c r="C96" s="185">
        <v>123200</v>
      </c>
      <c r="D96">
        <v>43600</v>
      </c>
      <c r="E96">
        <v>49800</v>
      </c>
      <c r="F96">
        <v>56050</v>
      </c>
      <c r="G96">
        <v>62250</v>
      </c>
      <c r="H96">
        <v>67250</v>
      </c>
      <c r="I96">
        <v>72250</v>
      </c>
      <c r="J96">
        <v>77200</v>
      </c>
      <c r="K96">
        <v>82200</v>
      </c>
      <c r="L96">
        <v>26150</v>
      </c>
      <c r="M96">
        <v>29900</v>
      </c>
      <c r="N96">
        <v>33650</v>
      </c>
      <c r="O96">
        <v>37350</v>
      </c>
      <c r="P96">
        <v>40350</v>
      </c>
      <c r="Q96">
        <v>44360</v>
      </c>
      <c r="R96">
        <v>50040</v>
      </c>
      <c r="S96">
        <v>55720</v>
      </c>
      <c r="T96">
        <v>69750</v>
      </c>
      <c r="U96">
        <v>79700</v>
      </c>
      <c r="V96">
        <v>89650</v>
      </c>
      <c r="W96">
        <v>99600</v>
      </c>
      <c r="X96">
        <v>107600</v>
      </c>
      <c r="Y96">
        <v>115550</v>
      </c>
      <c r="Z96">
        <v>123550</v>
      </c>
      <c r="AA96">
        <v>131500</v>
      </c>
      <c r="AB96" s="36" t="s">
        <v>369</v>
      </c>
      <c r="AC96" t="s">
        <v>918</v>
      </c>
      <c r="AD96"/>
      <c r="AE96" s="36" t="s">
        <v>172</v>
      </c>
      <c r="AF96">
        <v>132893</v>
      </c>
      <c r="AG96" s="185">
        <v>1372</v>
      </c>
      <c r="AH96" s="185">
        <v>1591</v>
      </c>
      <c r="AI96" s="185">
        <v>1969</v>
      </c>
      <c r="AJ96" s="185">
        <v>2433</v>
      </c>
    </row>
    <row r="97" spans="1:36" ht="15" x14ac:dyDescent="0.25">
      <c r="A97" s="36" t="s">
        <v>173</v>
      </c>
      <c r="B97" t="s">
        <v>936</v>
      </c>
      <c r="C97" s="185">
        <v>111900</v>
      </c>
      <c r="D97">
        <v>43600</v>
      </c>
      <c r="E97">
        <v>49800</v>
      </c>
      <c r="F97">
        <v>56050</v>
      </c>
      <c r="G97">
        <v>62250</v>
      </c>
      <c r="H97">
        <v>67250</v>
      </c>
      <c r="I97">
        <v>72250</v>
      </c>
      <c r="J97">
        <v>77200</v>
      </c>
      <c r="K97">
        <v>82200</v>
      </c>
      <c r="L97">
        <v>26150</v>
      </c>
      <c r="M97">
        <v>29900</v>
      </c>
      <c r="N97">
        <v>33650</v>
      </c>
      <c r="O97">
        <v>37350</v>
      </c>
      <c r="P97">
        <v>40350</v>
      </c>
      <c r="Q97">
        <v>44360</v>
      </c>
      <c r="R97">
        <v>50040</v>
      </c>
      <c r="S97">
        <v>55720</v>
      </c>
      <c r="T97">
        <v>69750</v>
      </c>
      <c r="U97">
        <v>79700</v>
      </c>
      <c r="V97">
        <v>89650</v>
      </c>
      <c r="W97">
        <v>99600</v>
      </c>
      <c r="X97">
        <v>107600</v>
      </c>
      <c r="Y97">
        <v>115550</v>
      </c>
      <c r="Z97">
        <v>123550</v>
      </c>
      <c r="AA97">
        <v>131500</v>
      </c>
      <c r="AB97" s="36" t="s">
        <v>369</v>
      </c>
      <c r="AC97" t="s">
        <v>936</v>
      </c>
      <c r="AD97"/>
      <c r="AE97" s="36" t="s">
        <v>173</v>
      </c>
      <c r="AF97">
        <v>27199</v>
      </c>
      <c r="AG97" s="185">
        <v>1287</v>
      </c>
      <c r="AH97" s="185">
        <v>1496</v>
      </c>
      <c r="AI97" s="185">
        <v>1866</v>
      </c>
      <c r="AJ97" s="185">
        <v>2406</v>
      </c>
    </row>
    <row r="98" spans="1:36" ht="15" x14ac:dyDescent="0.25">
      <c r="A98" s="36" t="s">
        <v>174</v>
      </c>
      <c r="B98" t="s">
        <v>983</v>
      </c>
      <c r="C98" s="185">
        <v>156800</v>
      </c>
      <c r="D98">
        <v>48000</v>
      </c>
      <c r="E98">
        <v>54850</v>
      </c>
      <c r="F98">
        <v>61700</v>
      </c>
      <c r="G98">
        <v>68550</v>
      </c>
      <c r="H98">
        <v>74050</v>
      </c>
      <c r="I98">
        <v>79550</v>
      </c>
      <c r="J98">
        <v>85050</v>
      </c>
      <c r="K98">
        <v>90500</v>
      </c>
      <c r="L98">
        <v>28850</v>
      </c>
      <c r="M98">
        <v>32950</v>
      </c>
      <c r="N98">
        <v>37050</v>
      </c>
      <c r="O98">
        <v>41150</v>
      </c>
      <c r="P98">
        <v>44450</v>
      </c>
      <c r="Q98">
        <v>47750</v>
      </c>
      <c r="R98">
        <v>51050</v>
      </c>
      <c r="S98">
        <v>55720</v>
      </c>
      <c r="T98">
        <v>76800</v>
      </c>
      <c r="U98">
        <v>87750</v>
      </c>
      <c r="V98">
        <v>98750</v>
      </c>
      <c r="W98">
        <v>109700</v>
      </c>
      <c r="X98">
        <v>118500</v>
      </c>
      <c r="Y98">
        <v>127300</v>
      </c>
      <c r="Z98">
        <v>136050</v>
      </c>
      <c r="AA98">
        <v>144850</v>
      </c>
      <c r="AB98" s="36" t="s">
        <v>369</v>
      </c>
      <c r="AC98" t="s">
        <v>963</v>
      </c>
      <c r="AD98"/>
      <c r="AE98" s="36" t="s">
        <v>174</v>
      </c>
      <c r="AF98">
        <v>28161</v>
      </c>
      <c r="AG98" s="185">
        <v>1731</v>
      </c>
      <c r="AH98" s="185">
        <v>2100</v>
      </c>
      <c r="AI98" s="185">
        <v>2511</v>
      </c>
      <c r="AJ98" s="185">
        <v>3036</v>
      </c>
    </row>
    <row r="99" spans="1:36" ht="15" x14ac:dyDescent="0.25">
      <c r="A99" s="36" t="s">
        <v>175</v>
      </c>
      <c r="B99" t="s">
        <v>755</v>
      </c>
      <c r="C99" s="185">
        <v>129200</v>
      </c>
      <c r="D99">
        <v>45250</v>
      </c>
      <c r="E99">
        <v>51700</v>
      </c>
      <c r="F99">
        <v>58150</v>
      </c>
      <c r="G99">
        <v>64600</v>
      </c>
      <c r="H99">
        <v>69800</v>
      </c>
      <c r="I99">
        <v>74950</v>
      </c>
      <c r="J99">
        <v>80150</v>
      </c>
      <c r="K99">
        <v>85300</v>
      </c>
      <c r="L99">
        <v>27150</v>
      </c>
      <c r="M99">
        <v>31000</v>
      </c>
      <c r="N99">
        <v>34900</v>
      </c>
      <c r="O99">
        <v>38750</v>
      </c>
      <c r="P99">
        <v>41850</v>
      </c>
      <c r="Q99">
        <v>44950</v>
      </c>
      <c r="R99">
        <v>50040</v>
      </c>
      <c r="S99">
        <v>55720</v>
      </c>
      <c r="T99">
        <v>72350</v>
      </c>
      <c r="U99">
        <v>82700</v>
      </c>
      <c r="V99">
        <v>93050</v>
      </c>
      <c r="W99">
        <v>103350</v>
      </c>
      <c r="X99">
        <v>111650</v>
      </c>
      <c r="Y99">
        <v>119900</v>
      </c>
      <c r="Z99">
        <v>128200</v>
      </c>
      <c r="AA99">
        <v>136450</v>
      </c>
      <c r="AB99" s="36" t="s">
        <v>369</v>
      </c>
      <c r="AC99" t="s">
        <v>755</v>
      </c>
      <c r="AD99"/>
      <c r="AE99" s="36" t="s">
        <v>175</v>
      </c>
      <c r="AF99">
        <v>30551</v>
      </c>
      <c r="AG99" s="185">
        <v>1286</v>
      </c>
      <c r="AH99" s="185">
        <v>1477</v>
      </c>
      <c r="AI99" s="185">
        <v>1865</v>
      </c>
      <c r="AJ99" s="185">
        <v>2236</v>
      </c>
    </row>
    <row r="100" spans="1:36" ht="15" x14ac:dyDescent="0.25">
      <c r="A100" s="36" t="s">
        <v>176</v>
      </c>
      <c r="B100" t="s">
        <v>963</v>
      </c>
      <c r="C100" s="185">
        <v>156800</v>
      </c>
      <c r="D100">
        <v>54900</v>
      </c>
      <c r="E100">
        <v>62750</v>
      </c>
      <c r="F100">
        <v>70600</v>
      </c>
      <c r="G100">
        <v>78400</v>
      </c>
      <c r="H100">
        <v>84700</v>
      </c>
      <c r="I100">
        <v>90950</v>
      </c>
      <c r="J100">
        <v>97250</v>
      </c>
      <c r="K100">
        <v>103500</v>
      </c>
      <c r="L100">
        <v>32950</v>
      </c>
      <c r="M100">
        <v>37650</v>
      </c>
      <c r="N100">
        <v>42350</v>
      </c>
      <c r="O100">
        <v>47050</v>
      </c>
      <c r="P100">
        <v>50850</v>
      </c>
      <c r="Q100">
        <v>54600</v>
      </c>
      <c r="R100">
        <v>58350</v>
      </c>
      <c r="S100">
        <v>62150</v>
      </c>
      <c r="T100">
        <v>82000</v>
      </c>
      <c r="U100">
        <v>93700</v>
      </c>
      <c r="V100">
        <v>105400</v>
      </c>
      <c r="W100">
        <v>117100</v>
      </c>
      <c r="X100">
        <v>126500</v>
      </c>
      <c r="Y100">
        <v>135850</v>
      </c>
      <c r="Z100">
        <v>145250</v>
      </c>
      <c r="AA100">
        <v>154600</v>
      </c>
      <c r="AB100" s="36" t="s">
        <v>369</v>
      </c>
      <c r="AC100" t="s">
        <v>963</v>
      </c>
      <c r="AD100"/>
      <c r="AE100" s="36" t="s">
        <v>176</v>
      </c>
      <c r="AF100">
        <v>27384</v>
      </c>
      <c r="AG100" s="185">
        <v>1731</v>
      </c>
      <c r="AH100" s="185">
        <v>2100</v>
      </c>
      <c r="AI100" s="185">
        <v>2511</v>
      </c>
      <c r="AJ100" s="185">
        <v>3036</v>
      </c>
    </row>
    <row r="101" spans="1:36" ht="15" x14ac:dyDescent="0.25">
      <c r="A101" s="36" t="s">
        <v>177</v>
      </c>
      <c r="B101" t="s">
        <v>893</v>
      </c>
      <c r="C101" s="185">
        <v>122800</v>
      </c>
      <c r="D101">
        <v>43600</v>
      </c>
      <c r="E101">
        <v>49800</v>
      </c>
      <c r="F101">
        <v>56050</v>
      </c>
      <c r="G101">
        <v>62250</v>
      </c>
      <c r="H101">
        <v>67250</v>
      </c>
      <c r="I101">
        <v>72250</v>
      </c>
      <c r="J101">
        <v>77200</v>
      </c>
      <c r="K101">
        <v>82200</v>
      </c>
      <c r="L101">
        <v>26150</v>
      </c>
      <c r="M101">
        <v>29900</v>
      </c>
      <c r="N101">
        <v>33650</v>
      </c>
      <c r="O101">
        <v>37350</v>
      </c>
      <c r="P101">
        <v>40350</v>
      </c>
      <c r="Q101">
        <v>44360</v>
      </c>
      <c r="R101">
        <v>50040</v>
      </c>
      <c r="S101">
        <v>55720</v>
      </c>
      <c r="T101">
        <v>69750</v>
      </c>
      <c r="U101">
        <v>79700</v>
      </c>
      <c r="V101">
        <v>89650</v>
      </c>
      <c r="W101">
        <v>99600</v>
      </c>
      <c r="X101">
        <v>107600</v>
      </c>
      <c r="Y101">
        <v>115550</v>
      </c>
      <c r="Z101">
        <v>123550</v>
      </c>
      <c r="AA101">
        <v>131500</v>
      </c>
      <c r="AB101" s="36" t="s">
        <v>369</v>
      </c>
      <c r="AC101" t="s">
        <v>893</v>
      </c>
      <c r="AD101"/>
      <c r="AE101" s="36" t="s">
        <v>177</v>
      </c>
      <c r="AF101">
        <v>1732</v>
      </c>
      <c r="AG101" s="185">
        <v>1114</v>
      </c>
      <c r="AH101" s="185">
        <v>1316</v>
      </c>
      <c r="AI101" s="185">
        <v>1616</v>
      </c>
      <c r="AJ101" s="185">
        <v>2082</v>
      </c>
    </row>
    <row r="102" spans="1:36" ht="15" x14ac:dyDescent="0.25">
      <c r="A102" s="36" t="s">
        <v>178</v>
      </c>
      <c r="B102" t="s">
        <v>918</v>
      </c>
      <c r="C102" s="185">
        <v>123200</v>
      </c>
      <c r="D102">
        <v>43600</v>
      </c>
      <c r="E102">
        <v>49800</v>
      </c>
      <c r="F102">
        <v>56050</v>
      </c>
      <c r="G102">
        <v>62250</v>
      </c>
      <c r="H102">
        <v>67250</v>
      </c>
      <c r="I102">
        <v>72250</v>
      </c>
      <c r="J102">
        <v>77200</v>
      </c>
      <c r="K102">
        <v>82200</v>
      </c>
      <c r="L102">
        <v>26150</v>
      </c>
      <c r="M102">
        <v>29900</v>
      </c>
      <c r="N102">
        <v>33650</v>
      </c>
      <c r="O102">
        <v>37350</v>
      </c>
      <c r="P102">
        <v>40350</v>
      </c>
      <c r="Q102">
        <v>44360</v>
      </c>
      <c r="R102">
        <v>50040</v>
      </c>
      <c r="S102">
        <v>55720</v>
      </c>
      <c r="T102">
        <v>69750</v>
      </c>
      <c r="U102">
        <v>79700</v>
      </c>
      <c r="V102">
        <v>89650</v>
      </c>
      <c r="W102">
        <v>99600</v>
      </c>
      <c r="X102">
        <v>107600</v>
      </c>
      <c r="Y102">
        <v>115550</v>
      </c>
      <c r="Z102">
        <v>123550</v>
      </c>
      <c r="AA102">
        <v>131500</v>
      </c>
      <c r="AB102" s="36" t="s">
        <v>369</v>
      </c>
      <c r="AC102" t="s">
        <v>918</v>
      </c>
      <c r="AD102"/>
      <c r="AE102" s="36" t="s">
        <v>178</v>
      </c>
      <c r="AF102">
        <v>13487</v>
      </c>
      <c r="AG102" s="185">
        <v>1372</v>
      </c>
      <c r="AH102" s="185">
        <v>1591</v>
      </c>
      <c r="AI102" s="185">
        <v>1969</v>
      </c>
      <c r="AJ102" s="185">
        <v>2433</v>
      </c>
    </row>
    <row r="103" spans="1:36" ht="15" x14ac:dyDescent="0.25">
      <c r="A103" s="36" t="s">
        <v>179</v>
      </c>
      <c r="B103" t="s">
        <v>893</v>
      </c>
      <c r="C103" s="185">
        <v>122800</v>
      </c>
      <c r="D103">
        <v>43600</v>
      </c>
      <c r="E103">
        <v>49800</v>
      </c>
      <c r="F103">
        <v>56050</v>
      </c>
      <c r="G103">
        <v>62250</v>
      </c>
      <c r="H103">
        <v>67250</v>
      </c>
      <c r="I103">
        <v>72250</v>
      </c>
      <c r="J103">
        <v>77200</v>
      </c>
      <c r="K103">
        <v>82200</v>
      </c>
      <c r="L103">
        <v>26150</v>
      </c>
      <c r="M103">
        <v>29900</v>
      </c>
      <c r="N103">
        <v>33650</v>
      </c>
      <c r="O103">
        <v>37350</v>
      </c>
      <c r="P103">
        <v>40350</v>
      </c>
      <c r="Q103">
        <v>44360</v>
      </c>
      <c r="R103">
        <v>50040</v>
      </c>
      <c r="S103">
        <v>55720</v>
      </c>
      <c r="T103">
        <v>69750</v>
      </c>
      <c r="U103">
        <v>79700</v>
      </c>
      <c r="V103">
        <v>89650</v>
      </c>
      <c r="W103">
        <v>99600</v>
      </c>
      <c r="X103">
        <v>107600</v>
      </c>
      <c r="Y103">
        <v>115550</v>
      </c>
      <c r="Z103">
        <v>123550</v>
      </c>
      <c r="AA103">
        <v>131500</v>
      </c>
      <c r="AB103" s="36" t="s">
        <v>369</v>
      </c>
      <c r="AC103" t="s">
        <v>893</v>
      </c>
      <c r="AD103"/>
      <c r="AE103" s="36" t="s">
        <v>179</v>
      </c>
      <c r="AF103">
        <v>3200</v>
      </c>
      <c r="AG103" s="185">
        <v>1114</v>
      </c>
      <c r="AH103" s="185">
        <v>1316</v>
      </c>
      <c r="AI103" s="185">
        <v>1616</v>
      </c>
      <c r="AJ103" s="185">
        <v>2082</v>
      </c>
    </row>
    <row r="104" spans="1:36" ht="15" x14ac:dyDescent="0.25">
      <c r="A104" s="36" t="s">
        <v>180</v>
      </c>
      <c r="B104" t="s">
        <v>918</v>
      </c>
      <c r="C104" s="185">
        <v>123200</v>
      </c>
      <c r="D104">
        <v>43600</v>
      </c>
      <c r="E104">
        <v>49800</v>
      </c>
      <c r="F104">
        <v>56050</v>
      </c>
      <c r="G104">
        <v>62250</v>
      </c>
      <c r="H104">
        <v>67250</v>
      </c>
      <c r="I104">
        <v>72250</v>
      </c>
      <c r="J104">
        <v>77200</v>
      </c>
      <c r="K104">
        <v>82200</v>
      </c>
      <c r="L104">
        <v>26150</v>
      </c>
      <c r="M104">
        <v>29900</v>
      </c>
      <c r="N104">
        <v>33650</v>
      </c>
      <c r="O104">
        <v>37350</v>
      </c>
      <c r="P104">
        <v>40350</v>
      </c>
      <c r="Q104">
        <v>44360</v>
      </c>
      <c r="R104">
        <v>50040</v>
      </c>
      <c r="S104">
        <v>55720</v>
      </c>
      <c r="T104">
        <v>69750</v>
      </c>
      <c r="U104">
        <v>79700</v>
      </c>
      <c r="V104">
        <v>89650</v>
      </c>
      <c r="W104">
        <v>99600</v>
      </c>
      <c r="X104">
        <v>107600</v>
      </c>
      <c r="Y104">
        <v>115550</v>
      </c>
      <c r="Z104">
        <v>123550</v>
      </c>
      <c r="AA104">
        <v>131500</v>
      </c>
      <c r="AB104" s="36" t="s">
        <v>369</v>
      </c>
      <c r="AC104" t="s">
        <v>918</v>
      </c>
      <c r="AD104"/>
      <c r="AE104" s="36" t="s">
        <v>180</v>
      </c>
      <c r="AF104">
        <v>24177</v>
      </c>
      <c r="AG104" s="185">
        <v>1372</v>
      </c>
      <c r="AH104" s="185">
        <v>1591</v>
      </c>
      <c r="AI104" s="185">
        <v>1969</v>
      </c>
      <c r="AJ104" s="185">
        <v>2433</v>
      </c>
    </row>
    <row r="105" spans="1:36" ht="15" x14ac:dyDescent="0.25">
      <c r="A105" s="36" t="s">
        <v>181</v>
      </c>
      <c r="B105" t="s">
        <v>936</v>
      </c>
      <c r="C105" s="185">
        <v>111900</v>
      </c>
      <c r="D105">
        <v>43600</v>
      </c>
      <c r="E105">
        <v>49800</v>
      </c>
      <c r="F105">
        <v>56050</v>
      </c>
      <c r="G105">
        <v>62250</v>
      </c>
      <c r="H105">
        <v>67250</v>
      </c>
      <c r="I105">
        <v>72250</v>
      </c>
      <c r="J105">
        <v>77200</v>
      </c>
      <c r="K105">
        <v>82200</v>
      </c>
      <c r="L105">
        <v>26150</v>
      </c>
      <c r="M105">
        <v>29900</v>
      </c>
      <c r="N105">
        <v>33650</v>
      </c>
      <c r="O105">
        <v>37350</v>
      </c>
      <c r="P105">
        <v>40350</v>
      </c>
      <c r="Q105">
        <v>44360</v>
      </c>
      <c r="R105">
        <v>50040</v>
      </c>
      <c r="S105">
        <v>55720</v>
      </c>
      <c r="T105">
        <v>69750</v>
      </c>
      <c r="U105">
        <v>79700</v>
      </c>
      <c r="V105">
        <v>89650</v>
      </c>
      <c r="W105">
        <v>99600</v>
      </c>
      <c r="X105">
        <v>107600</v>
      </c>
      <c r="Y105">
        <v>115550</v>
      </c>
      <c r="Z105">
        <v>123550</v>
      </c>
      <c r="AA105">
        <v>131500</v>
      </c>
      <c r="AB105" s="36" t="s">
        <v>369</v>
      </c>
      <c r="AC105" t="s">
        <v>936</v>
      </c>
      <c r="AD105"/>
      <c r="AE105" s="36" t="s">
        <v>181</v>
      </c>
      <c r="AF105">
        <v>5154</v>
      </c>
      <c r="AG105" s="185">
        <v>1287</v>
      </c>
      <c r="AH105" s="185">
        <v>1496</v>
      </c>
      <c r="AI105" s="185">
        <v>1866</v>
      </c>
      <c r="AJ105" s="185">
        <v>2406</v>
      </c>
    </row>
    <row r="106" spans="1:36" ht="15" x14ac:dyDescent="0.25">
      <c r="A106" s="36" t="s">
        <v>182</v>
      </c>
      <c r="B106" t="s">
        <v>987</v>
      </c>
      <c r="C106" s="185">
        <v>156800</v>
      </c>
      <c r="D106">
        <v>57050</v>
      </c>
      <c r="E106">
        <v>65200</v>
      </c>
      <c r="F106">
        <v>73350</v>
      </c>
      <c r="G106">
        <v>81500</v>
      </c>
      <c r="H106">
        <v>88050</v>
      </c>
      <c r="I106">
        <v>94550</v>
      </c>
      <c r="J106">
        <v>101100</v>
      </c>
      <c r="K106">
        <v>107600</v>
      </c>
      <c r="L106">
        <v>34250</v>
      </c>
      <c r="M106">
        <v>39150</v>
      </c>
      <c r="N106">
        <v>44050</v>
      </c>
      <c r="O106">
        <v>48900</v>
      </c>
      <c r="P106">
        <v>52850</v>
      </c>
      <c r="Q106">
        <v>56750</v>
      </c>
      <c r="R106">
        <v>60650</v>
      </c>
      <c r="S106">
        <v>64550</v>
      </c>
      <c r="T106">
        <v>82000</v>
      </c>
      <c r="U106">
        <v>93700</v>
      </c>
      <c r="V106">
        <v>105400</v>
      </c>
      <c r="W106">
        <v>117100</v>
      </c>
      <c r="X106">
        <v>126500</v>
      </c>
      <c r="Y106">
        <v>135850</v>
      </c>
      <c r="Z106">
        <v>145250</v>
      </c>
      <c r="AA106">
        <v>154600</v>
      </c>
      <c r="AB106" s="36" t="s">
        <v>369</v>
      </c>
      <c r="AC106" t="s">
        <v>963</v>
      </c>
      <c r="AD106"/>
      <c r="AE106" s="36" t="s">
        <v>182</v>
      </c>
      <c r="AF106">
        <v>91375</v>
      </c>
      <c r="AG106" s="185">
        <v>1731</v>
      </c>
      <c r="AH106" s="185">
        <v>2100</v>
      </c>
      <c r="AI106" s="185">
        <v>2511</v>
      </c>
      <c r="AJ106" s="185">
        <v>3036</v>
      </c>
    </row>
    <row r="107" spans="1:36" ht="15" x14ac:dyDescent="0.25">
      <c r="A107" s="36" t="s">
        <v>183</v>
      </c>
      <c r="B107" t="s">
        <v>936</v>
      </c>
      <c r="C107" s="185">
        <v>111900</v>
      </c>
      <c r="D107">
        <v>43600</v>
      </c>
      <c r="E107">
        <v>49800</v>
      </c>
      <c r="F107">
        <v>56050</v>
      </c>
      <c r="G107">
        <v>62250</v>
      </c>
      <c r="H107">
        <v>67250</v>
      </c>
      <c r="I107">
        <v>72250</v>
      </c>
      <c r="J107">
        <v>77200</v>
      </c>
      <c r="K107">
        <v>82200</v>
      </c>
      <c r="L107">
        <v>26150</v>
      </c>
      <c r="M107">
        <v>29900</v>
      </c>
      <c r="N107">
        <v>33650</v>
      </c>
      <c r="O107">
        <v>37350</v>
      </c>
      <c r="P107">
        <v>40350</v>
      </c>
      <c r="Q107">
        <v>44360</v>
      </c>
      <c r="R107">
        <v>50040</v>
      </c>
      <c r="S107">
        <v>55720</v>
      </c>
      <c r="T107">
        <v>69750</v>
      </c>
      <c r="U107">
        <v>79700</v>
      </c>
      <c r="V107">
        <v>89650</v>
      </c>
      <c r="W107">
        <v>99600</v>
      </c>
      <c r="X107">
        <v>107600</v>
      </c>
      <c r="Y107">
        <v>115550</v>
      </c>
      <c r="Z107">
        <v>123550</v>
      </c>
      <c r="AA107">
        <v>131500</v>
      </c>
      <c r="AB107" s="36" t="s">
        <v>369</v>
      </c>
      <c r="AC107" t="s">
        <v>936</v>
      </c>
      <c r="AD107"/>
      <c r="AE107" s="36" t="s">
        <v>183</v>
      </c>
      <c r="AF107">
        <v>39992</v>
      </c>
      <c r="AG107" s="185">
        <v>1287</v>
      </c>
      <c r="AH107" s="185">
        <v>1496</v>
      </c>
      <c r="AI107" s="185">
        <v>1866</v>
      </c>
      <c r="AJ107" s="185">
        <v>2406</v>
      </c>
    </row>
    <row r="108" spans="1:36" ht="15" x14ac:dyDescent="0.25">
      <c r="A108" s="36" t="s">
        <v>184</v>
      </c>
      <c r="B108" t="s">
        <v>755</v>
      </c>
      <c r="C108" s="185">
        <v>129200</v>
      </c>
      <c r="D108">
        <v>45250</v>
      </c>
      <c r="E108">
        <v>51700</v>
      </c>
      <c r="F108">
        <v>58150</v>
      </c>
      <c r="G108">
        <v>64600</v>
      </c>
      <c r="H108">
        <v>69800</v>
      </c>
      <c r="I108">
        <v>74950</v>
      </c>
      <c r="J108">
        <v>80150</v>
      </c>
      <c r="K108">
        <v>85300</v>
      </c>
      <c r="L108">
        <v>27150</v>
      </c>
      <c r="M108">
        <v>31000</v>
      </c>
      <c r="N108">
        <v>34900</v>
      </c>
      <c r="O108">
        <v>38750</v>
      </c>
      <c r="P108">
        <v>41850</v>
      </c>
      <c r="Q108">
        <v>44950</v>
      </c>
      <c r="R108">
        <v>50040</v>
      </c>
      <c r="S108">
        <v>55720</v>
      </c>
      <c r="T108">
        <v>72350</v>
      </c>
      <c r="U108">
        <v>82700</v>
      </c>
      <c r="V108">
        <v>93050</v>
      </c>
      <c r="W108">
        <v>103350</v>
      </c>
      <c r="X108">
        <v>111650</v>
      </c>
      <c r="Y108">
        <v>119900</v>
      </c>
      <c r="Z108">
        <v>128200</v>
      </c>
      <c r="AA108">
        <v>136450</v>
      </c>
      <c r="AB108" s="36" t="s">
        <v>369</v>
      </c>
      <c r="AC108" t="s">
        <v>755</v>
      </c>
      <c r="AD108"/>
      <c r="AE108" s="36" t="s">
        <v>184</v>
      </c>
      <c r="AF108">
        <v>7644</v>
      </c>
      <c r="AG108" s="185">
        <v>1286</v>
      </c>
      <c r="AH108" s="185">
        <v>1477</v>
      </c>
      <c r="AI108" s="185">
        <v>1865</v>
      </c>
      <c r="AJ108" s="185">
        <v>2236</v>
      </c>
    </row>
    <row r="109" spans="1:36" ht="15" x14ac:dyDescent="0.25">
      <c r="A109" s="36" t="s">
        <v>185</v>
      </c>
      <c r="B109" t="s">
        <v>841</v>
      </c>
      <c r="C109" s="185">
        <v>129200</v>
      </c>
      <c r="D109">
        <v>46000</v>
      </c>
      <c r="E109">
        <v>52550</v>
      </c>
      <c r="F109">
        <v>59100</v>
      </c>
      <c r="G109">
        <v>65650</v>
      </c>
      <c r="H109">
        <v>70950</v>
      </c>
      <c r="I109">
        <v>76200</v>
      </c>
      <c r="J109">
        <v>81450</v>
      </c>
      <c r="K109">
        <v>86700</v>
      </c>
      <c r="L109">
        <v>27600</v>
      </c>
      <c r="M109">
        <v>31550</v>
      </c>
      <c r="N109">
        <v>35500</v>
      </c>
      <c r="O109">
        <v>39400</v>
      </c>
      <c r="P109">
        <v>42600</v>
      </c>
      <c r="Q109">
        <v>45750</v>
      </c>
      <c r="R109">
        <v>50040</v>
      </c>
      <c r="S109">
        <v>55720</v>
      </c>
      <c r="T109">
        <v>73550</v>
      </c>
      <c r="U109">
        <v>84050</v>
      </c>
      <c r="V109">
        <v>94550</v>
      </c>
      <c r="W109">
        <v>105050</v>
      </c>
      <c r="X109">
        <v>113500</v>
      </c>
      <c r="Y109">
        <v>121900</v>
      </c>
      <c r="Z109">
        <v>130300</v>
      </c>
      <c r="AA109">
        <v>138700</v>
      </c>
      <c r="AB109" s="36" t="s">
        <v>369</v>
      </c>
      <c r="AC109" t="s">
        <v>841</v>
      </c>
      <c r="AD109"/>
      <c r="AE109" s="36" t="s">
        <v>185</v>
      </c>
      <c r="AF109">
        <v>10515</v>
      </c>
      <c r="AG109" s="185">
        <v>1286</v>
      </c>
      <c r="AH109" s="185">
        <v>1477</v>
      </c>
      <c r="AI109" s="185">
        <v>1865</v>
      </c>
      <c r="AJ109" s="185">
        <v>2236</v>
      </c>
    </row>
    <row r="110" spans="1:36" ht="15" x14ac:dyDescent="0.25">
      <c r="A110" s="36" t="s">
        <v>186</v>
      </c>
      <c r="B110" t="s">
        <v>918</v>
      </c>
      <c r="C110" s="185">
        <v>123200</v>
      </c>
      <c r="D110">
        <v>43600</v>
      </c>
      <c r="E110">
        <v>49800</v>
      </c>
      <c r="F110">
        <v>56050</v>
      </c>
      <c r="G110">
        <v>62250</v>
      </c>
      <c r="H110">
        <v>67250</v>
      </c>
      <c r="I110">
        <v>72250</v>
      </c>
      <c r="J110">
        <v>77200</v>
      </c>
      <c r="K110">
        <v>82200</v>
      </c>
      <c r="L110">
        <v>26150</v>
      </c>
      <c r="M110">
        <v>29900</v>
      </c>
      <c r="N110">
        <v>33650</v>
      </c>
      <c r="O110">
        <v>37350</v>
      </c>
      <c r="P110">
        <v>40350</v>
      </c>
      <c r="Q110">
        <v>44360</v>
      </c>
      <c r="R110">
        <v>50040</v>
      </c>
      <c r="S110">
        <v>55720</v>
      </c>
      <c r="T110">
        <v>69750</v>
      </c>
      <c r="U110">
        <v>79700</v>
      </c>
      <c r="V110">
        <v>89650</v>
      </c>
      <c r="W110">
        <v>99600</v>
      </c>
      <c r="X110">
        <v>107600</v>
      </c>
      <c r="Y110">
        <v>115550</v>
      </c>
      <c r="Z110">
        <v>123550</v>
      </c>
      <c r="AA110">
        <v>131500</v>
      </c>
      <c r="AB110" s="36" t="s">
        <v>369</v>
      </c>
      <c r="AC110" t="s">
        <v>918</v>
      </c>
      <c r="AD110"/>
      <c r="AE110" s="36" t="s">
        <v>186</v>
      </c>
      <c r="AF110">
        <v>14251</v>
      </c>
      <c r="AG110" s="185">
        <v>1372</v>
      </c>
      <c r="AH110" s="185">
        <v>1591</v>
      </c>
      <c r="AI110" s="185">
        <v>1969</v>
      </c>
      <c r="AJ110" s="185">
        <v>2433</v>
      </c>
    </row>
    <row r="111" spans="1:36" ht="15" x14ac:dyDescent="0.25">
      <c r="A111" s="36" t="s">
        <v>187</v>
      </c>
      <c r="B111" t="s">
        <v>848</v>
      </c>
      <c r="C111" s="185">
        <v>114000</v>
      </c>
      <c r="D111">
        <v>43600</v>
      </c>
      <c r="E111">
        <v>49800</v>
      </c>
      <c r="F111">
        <v>56050</v>
      </c>
      <c r="G111">
        <v>62250</v>
      </c>
      <c r="H111">
        <v>67250</v>
      </c>
      <c r="I111">
        <v>72250</v>
      </c>
      <c r="J111">
        <v>77200</v>
      </c>
      <c r="K111">
        <v>82200</v>
      </c>
      <c r="L111">
        <v>26150</v>
      </c>
      <c r="M111">
        <v>29900</v>
      </c>
      <c r="N111">
        <v>33650</v>
      </c>
      <c r="O111">
        <v>37350</v>
      </c>
      <c r="P111">
        <v>40350</v>
      </c>
      <c r="Q111">
        <v>44360</v>
      </c>
      <c r="R111">
        <v>50040</v>
      </c>
      <c r="S111">
        <v>55720</v>
      </c>
      <c r="T111">
        <v>69750</v>
      </c>
      <c r="U111">
        <v>79700</v>
      </c>
      <c r="V111">
        <v>89650</v>
      </c>
      <c r="W111">
        <v>99600</v>
      </c>
      <c r="X111">
        <v>107600</v>
      </c>
      <c r="Y111">
        <v>115550</v>
      </c>
      <c r="Z111">
        <v>123550</v>
      </c>
      <c r="AA111">
        <v>131500</v>
      </c>
      <c r="AB111" s="36" t="s">
        <v>369</v>
      </c>
      <c r="AC111" t="s">
        <v>1013</v>
      </c>
      <c r="AD111"/>
      <c r="AE111" s="36" t="s">
        <v>187</v>
      </c>
      <c r="AF111">
        <v>12870</v>
      </c>
      <c r="AG111" s="185">
        <v>1246</v>
      </c>
      <c r="AH111" s="185">
        <v>1445</v>
      </c>
      <c r="AI111" s="185">
        <v>1788</v>
      </c>
      <c r="AJ111" s="185">
        <v>2210</v>
      </c>
    </row>
    <row r="112" spans="1:36" ht="15" x14ac:dyDescent="0.25">
      <c r="A112" s="36" t="s">
        <v>188</v>
      </c>
      <c r="B112" t="s">
        <v>871</v>
      </c>
      <c r="C112" s="185">
        <v>126500</v>
      </c>
      <c r="D112">
        <v>43750</v>
      </c>
      <c r="E112">
        <v>50000</v>
      </c>
      <c r="F112">
        <v>56250</v>
      </c>
      <c r="G112">
        <v>62500</v>
      </c>
      <c r="H112">
        <v>67500</v>
      </c>
      <c r="I112">
        <v>72500</v>
      </c>
      <c r="J112">
        <v>77500</v>
      </c>
      <c r="K112">
        <v>82500</v>
      </c>
      <c r="L112">
        <v>26250</v>
      </c>
      <c r="M112">
        <v>30000</v>
      </c>
      <c r="N112">
        <v>33750</v>
      </c>
      <c r="O112">
        <v>37500</v>
      </c>
      <c r="P112">
        <v>40500</v>
      </c>
      <c r="Q112">
        <v>44360</v>
      </c>
      <c r="R112">
        <v>50040</v>
      </c>
      <c r="S112">
        <v>55720</v>
      </c>
      <c r="T112">
        <v>70000</v>
      </c>
      <c r="U112">
        <v>80000</v>
      </c>
      <c r="V112">
        <v>90000</v>
      </c>
      <c r="W112">
        <v>100000</v>
      </c>
      <c r="X112">
        <v>108000</v>
      </c>
      <c r="Y112">
        <v>116000</v>
      </c>
      <c r="Z112">
        <v>124000</v>
      </c>
      <c r="AA112">
        <v>132000</v>
      </c>
      <c r="AB112" s="36" t="s">
        <v>369</v>
      </c>
      <c r="AC112" t="s">
        <v>871</v>
      </c>
      <c r="AD112"/>
      <c r="AE112" s="36" t="s">
        <v>188</v>
      </c>
      <c r="AF112">
        <v>15079</v>
      </c>
      <c r="AG112" s="185">
        <v>1104</v>
      </c>
      <c r="AH112" s="185">
        <v>1304</v>
      </c>
      <c r="AI112" s="185">
        <v>1601</v>
      </c>
      <c r="AJ112" s="185">
        <v>2062</v>
      </c>
    </row>
    <row r="113" spans="1:36" ht="15" x14ac:dyDescent="0.25">
      <c r="A113" s="36" t="s">
        <v>189</v>
      </c>
      <c r="B113" t="s">
        <v>755</v>
      </c>
      <c r="C113" s="185">
        <v>129200</v>
      </c>
      <c r="D113">
        <v>45250</v>
      </c>
      <c r="E113">
        <v>51700</v>
      </c>
      <c r="F113">
        <v>58150</v>
      </c>
      <c r="G113">
        <v>64600</v>
      </c>
      <c r="H113">
        <v>69800</v>
      </c>
      <c r="I113">
        <v>74950</v>
      </c>
      <c r="J113">
        <v>80150</v>
      </c>
      <c r="K113">
        <v>85300</v>
      </c>
      <c r="L113">
        <v>27150</v>
      </c>
      <c r="M113">
        <v>31000</v>
      </c>
      <c r="N113">
        <v>34900</v>
      </c>
      <c r="O113">
        <v>38750</v>
      </c>
      <c r="P113">
        <v>41850</v>
      </c>
      <c r="Q113">
        <v>44950</v>
      </c>
      <c r="R113">
        <v>50040</v>
      </c>
      <c r="S113">
        <v>55720</v>
      </c>
      <c r="T113">
        <v>72350</v>
      </c>
      <c r="U113">
        <v>82700</v>
      </c>
      <c r="V113">
        <v>93050</v>
      </c>
      <c r="W113">
        <v>103350</v>
      </c>
      <c r="X113">
        <v>111650</v>
      </c>
      <c r="Y113">
        <v>119900</v>
      </c>
      <c r="Z113">
        <v>128200</v>
      </c>
      <c r="AA113">
        <v>136450</v>
      </c>
      <c r="AB113" s="36" t="s">
        <v>369</v>
      </c>
      <c r="AC113" t="s">
        <v>755</v>
      </c>
      <c r="AD113"/>
      <c r="AE113" s="36" t="s">
        <v>189</v>
      </c>
      <c r="AF113">
        <v>17468</v>
      </c>
      <c r="AG113" s="185">
        <v>1286</v>
      </c>
      <c r="AH113" s="185">
        <v>1477</v>
      </c>
      <c r="AI113" s="185">
        <v>1865</v>
      </c>
      <c r="AJ113" s="185">
        <v>2236</v>
      </c>
    </row>
    <row r="114" spans="1:36" ht="15" x14ac:dyDescent="0.25">
      <c r="A114" s="36" t="s">
        <v>190</v>
      </c>
      <c r="B114" t="s">
        <v>848</v>
      </c>
      <c r="C114" s="185">
        <v>114000</v>
      </c>
      <c r="D114">
        <v>43600</v>
      </c>
      <c r="E114">
        <v>49800</v>
      </c>
      <c r="F114">
        <v>56050</v>
      </c>
      <c r="G114">
        <v>62250</v>
      </c>
      <c r="H114">
        <v>67250</v>
      </c>
      <c r="I114">
        <v>72250</v>
      </c>
      <c r="J114">
        <v>77200</v>
      </c>
      <c r="K114">
        <v>82200</v>
      </c>
      <c r="L114">
        <v>26150</v>
      </c>
      <c r="M114">
        <v>29900</v>
      </c>
      <c r="N114">
        <v>33650</v>
      </c>
      <c r="O114">
        <v>37350</v>
      </c>
      <c r="P114">
        <v>40350</v>
      </c>
      <c r="Q114">
        <v>44360</v>
      </c>
      <c r="R114">
        <v>50040</v>
      </c>
      <c r="S114">
        <v>55720</v>
      </c>
      <c r="T114">
        <v>69750</v>
      </c>
      <c r="U114">
        <v>79700</v>
      </c>
      <c r="V114">
        <v>89650</v>
      </c>
      <c r="W114">
        <v>99600</v>
      </c>
      <c r="X114">
        <v>107600</v>
      </c>
      <c r="Y114">
        <v>115550</v>
      </c>
      <c r="Z114">
        <v>123550</v>
      </c>
      <c r="AA114">
        <v>131500</v>
      </c>
      <c r="AB114" s="36" t="s">
        <v>369</v>
      </c>
      <c r="AC114" t="s">
        <v>848</v>
      </c>
      <c r="AD114"/>
      <c r="AE114" s="36" t="s">
        <v>190</v>
      </c>
      <c r="AF114">
        <v>11715</v>
      </c>
      <c r="AG114" s="185">
        <v>1246</v>
      </c>
      <c r="AH114" s="185">
        <v>1445</v>
      </c>
      <c r="AI114" s="185">
        <v>1788</v>
      </c>
      <c r="AJ114" s="185">
        <v>2210</v>
      </c>
    </row>
    <row r="115" spans="1:36" ht="15" x14ac:dyDescent="0.25">
      <c r="A115" s="36" t="s">
        <v>191</v>
      </c>
      <c r="B115" t="s">
        <v>871</v>
      </c>
      <c r="C115" s="185">
        <v>126500</v>
      </c>
      <c r="D115">
        <v>43750</v>
      </c>
      <c r="E115">
        <v>50000</v>
      </c>
      <c r="F115">
        <v>56250</v>
      </c>
      <c r="G115">
        <v>62500</v>
      </c>
      <c r="H115">
        <v>67500</v>
      </c>
      <c r="I115">
        <v>72500</v>
      </c>
      <c r="J115">
        <v>77500</v>
      </c>
      <c r="K115">
        <v>82500</v>
      </c>
      <c r="L115">
        <v>26250</v>
      </c>
      <c r="M115">
        <v>30000</v>
      </c>
      <c r="N115">
        <v>33750</v>
      </c>
      <c r="O115">
        <v>37500</v>
      </c>
      <c r="P115">
        <v>40500</v>
      </c>
      <c r="Q115">
        <v>44360</v>
      </c>
      <c r="R115">
        <v>50040</v>
      </c>
      <c r="S115">
        <v>55720</v>
      </c>
      <c r="T115">
        <v>70000</v>
      </c>
      <c r="U115">
        <v>80000</v>
      </c>
      <c r="V115">
        <v>90000</v>
      </c>
      <c r="W115">
        <v>100000</v>
      </c>
      <c r="X115">
        <v>108000</v>
      </c>
      <c r="Y115">
        <v>116000</v>
      </c>
      <c r="Z115">
        <v>124000</v>
      </c>
      <c r="AA115">
        <v>132000</v>
      </c>
      <c r="AB115" s="36" t="s">
        <v>369</v>
      </c>
      <c r="AC115" t="s">
        <v>871</v>
      </c>
      <c r="AD115"/>
      <c r="AE115" s="36" t="s">
        <v>191</v>
      </c>
      <c r="AF115">
        <v>4294</v>
      </c>
      <c r="AG115" s="185">
        <v>1104</v>
      </c>
      <c r="AH115" s="185">
        <v>1304</v>
      </c>
      <c r="AI115" s="185">
        <v>1601</v>
      </c>
      <c r="AJ115" s="185">
        <v>2062</v>
      </c>
    </row>
    <row r="116" spans="1:36" ht="15" x14ac:dyDescent="0.25">
      <c r="A116" s="36" t="s">
        <v>192</v>
      </c>
      <c r="B116" t="s">
        <v>755</v>
      </c>
      <c r="C116" s="185">
        <v>129200</v>
      </c>
      <c r="D116">
        <v>45250</v>
      </c>
      <c r="E116">
        <v>51700</v>
      </c>
      <c r="F116">
        <v>58150</v>
      </c>
      <c r="G116">
        <v>64600</v>
      </c>
      <c r="H116">
        <v>69800</v>
      </c>
      <c r="I116">
        <v>74950</v>
      </c>
      <c r="J116">
        <v>80150</v>
      </c>
      <c r="K116">
        <v>85300</v>
      </c>
      <c r="L116">
        <v>27150</v>
      </c>
      <c r="M116">
        <v>31000</v>
      </c>
      <c r="N116">
        <v>34900</v>
      </c>
      <c r="O116">
        <v>38750</v>
      </c>
      <c r="P116">
        <v>41850</v>
      </c>
      <c r="Q116">
        <v>44950</v>
      </c>
      <c r="R116">
        <v>50040</v>
      </c>
      <c r="S116">
        <v>55720</v>
      </c>
      <c r="T116">
        <v>72350</v>
      </c>
      <c r="U116">
        <v>82700</v>
      </c>
      <c r="V116">
        <v>93050</v>
      </c>
      <c r="W116">
        <v>103350</v>
      </c>
      <c r="X116">
        <v>111650</v>
      </c>
      <c r="Y116">
        <v>119900</v>
      </c>
      <c r="Z116">
        <v>128200</v>
      </c>
      <c r="AA116">
        <v>136450</v>
      </c>
      <c r="AB116" s="36" t="s">
        <v>369</v>
      </c>
      <c r="AC116" t="s">
        <v>755</v>
      </c>
      <c r="AD116"/>
      <c r="AE116" s="36" t="s">
        <v>192</v>
      </c>
      <c r="AF116">
        <v>9421</v>
      </c>
      <c r="AG116" s="185">
        <v>1286</v>
      </c>
      <c r="AH116" s="185">
        <v>1477</v>
      </c>
      <c r="AI116" s="185">
        <v>1865</v>
      </c>
      <c r="AJ116" s="185">
        <v>2236</v>
      </c>
    </row>
    <row r="117" spans="1:36" ht="15" x14ac:dyDescent="0.25">
      <c r="A117" s="36" t="s">
        <v>193</v>
      </c>
      <c r="B117" t="s">
        <v>936</v>
      </c>
      <c r="C117" s="185">
        <v>111900</v>
      </c>
      <c r="D117">
        <v>43600</v>
      </c>
      <c r="E117">
        <v>49800</v>
      </c>
      <c r="F117">
        <v>56050</v>
      </c>
      <c r="G117">
        <v>62250</v>
      </c>
      <c r="H117">
        <v>67250</v>
      </c>
      <c r="I117">
        <v>72250</v>
      </c>
      <c r="J117">
        <v>77200</v>
      </c>
      <c r="K117">
        <v>82200</v>
      </c>
      <c r="L117">
        <v>26150</v>
      </c>
      <c r="M117">
        <v>29900</v>
      </c>
      <c r="N117">
        <v>33650</v>
      </c>
      <c r="O117">
        <v>37350</v>
      </c>
      <c r="P117">
        <v>40350</v>
      </c>
      <c r="Q117">
        <v>44360</v>
      </c>
      <c r="R117">
        <v>50040</v>
      </c>
      <c r="S117">
        <v>55720</v>
      </c>
      <c r="T117">
        <v>69750</v>
      </c>
      <c r="U117">
        <v>79700</v>
      </c>
      <c r="V117">
        <v>89650</v>
      </c>
      <c r="W117">
        <v>99600</v>
      </c>
      <c r="X117">
        <v>107600</v>
      </c>
      <c r="Y117">
        <v>115550</v>
      </c>
      <c r="Z117">
        <v>123550</v>
      </c>
      <c r="AA117">
        <v>131500</v>
      </c>
      <c r="AB117" s="36" t="s">
        <v>369</v>
      </c>
      <c r="AC117" t="s">
        <v>936</v>
      </c>
      <c r="AD117"/>
      <c r="AE117" s="36" t="s">
        <v>193</v>
      </c>
      <c r="AF117">
        <v>4812</v>
      </c>
      <c r="AG117" s="185">
        <v>1287</v>
      </c>
      <c r="AH117" s="185">
        <v>1496</v>
      </c>
      <c r="AI117" s="185">
        <v>1866</v>
      </c>
      <c r="AJ117" s="185">
        <v>2406</v>
      </c>
    </row>
    <row r="118" spans="1:36" ht="15" x14ac:dyDescent="0.25">
      <c r="A118" s="36" t="s">
        <v>194</v>
      </c>
      <c r="B118" t="s">
        <v>848</v>
      </c>
      <c r="C118" s="185">
        <v>114000</v>
      </c>
      <c r="D118">
        <v>43600</v>
      </c>
      <c r="E118">
        <v>49800</v>
      </c>
      <c r="F118">
        <v>56050</v>
      </c>
      <c r="G118">
        <v>62250</v>
      </c>
      <c r="H118">
        <v>67250</v>
      </c>
      <c r="I118">
        <v>72250</v>
      </c>
      <c r="J118">
        <v>77200</v>
      </c>
      <c r="K118">
        <v>82200</v>
      </c>
      <c r="L118">
        <v>26150</v>
      </c>
      <c r="M118">
        <v>29900</v>
      </c>
      <c r="N118">
        <v>33650</v>
      </c>
      <c r="O118">
        <v>37350</v>
      </c>
      <c r="P118">
        <v>40350</v>
      </c>
      <c r="Q118">
        <v>44360</v>
      </c>
      <c r="R118">
        <v>50040</v>
      </c>
      <c r="S118">
        <v>55720</v>
      </c>
      <c r="T118">
        <v>69750</v>
      </c>
      <c r="U118">
        <v>79700</v>
      </c>
      <c r="V118">
        <v>89650</v>
      </c>
      <c r="W118">
        <v>99600</v>
      </c>
      <c r="X118">
        <v>107600</v>
      </c>
      <c r="Y118">
        <v>115550</v>
      </c>
      <c r="Z118">
        <v>123550</v>
      </c>
      <c r="AA118">
        <v>131500</v>
      </c>
      <c r="AB118" s="36" t="s">
        <v>369</v>
      </c>
      <c r="AC118" t="s">
        <v>848</v>
      </c>
      <c r="AD118"/>
      <c r="AE118" s="36" t="s">
        <v>194</v>
      </c>
      <c r="AF118">
        <v>9414</v>
      </c>
      <c r="AG118" s="185">
        <v>1246</v>
      </c>
      <c r="AH118" s="185">
        <v>1445</v>
      </c>
      <c r="AI118" s="185">
        <v>1788</v>
      </c>
      <c r="AJ118" s="185">
        <v>2210</v>
      </c>
    </row>
    <row r="119" spans="1:36" ht="15" x14ac:dyDescent="0.25">
      <c r="A119" s="36" t="s">
        <v>195</v>
      </c>
      <c r="B119" t="s">
        <v>871</v>
      </c>
      <c r="C119" s="185">
        <v>126500</v>
      </c>
      <c r="D119">
        <v>43750</v>
      </c>
      <c r="E119">
        <v>50000</v>
      </c>
      <c r="F119">
        <v>56250</v>
      </c>
      <c r="G119">
        <v>62500</v>
      </c>
      <c r="H119">
        <v>67500</v>
      </c>
      <c r="I119">
        <v>72500</v>
      </c>
      <c r="J119">
        <v>77500</v>
      </c>
      <c r="K119">
        <v>82500</v>
      </c>
      <c r="L119">
        <v>26250</v>
      </c>
      <c r="M119">
        <v>30000</v>
      </c>
      <c r="N119">
        <v>33750</v>
      </c>
      <c r="O119">
        <v>37500</v>
      </c>
      <c r="P119">
        <v>40500</v>
      </c>
      <c r="Q119">
        <v>44360</v>
      </c>
      <c r="R119">
        <v>50040</v>
      </c>
      <c r="S119">
        <v>55720</v>
      </c>
      <c r="T119">
        <v>70000</v>
      </c>
      <c r="U119">
        <v>80000</v>
      </c>
      <c r="V119">
        <v>90000</v>
      </c>
      <c r="W119">
        <v>100000</v>
      </c>
      <c r="X119">
        <v>108000</v>
      </c>
      <c r="Y119">
        <v>116000</v>
      </c>
      <c r="Z119">
        <v>124000</v>
      </c>
      <c r="AA119">
        <v>132000</v>
      </c>
      <c r="AB119" s="36" t="s">
        <v>369</v>
      </c>
      <c r="AC119" t="s">
        <v>871</v>
      </c>
      <c r="AD119"/>
      <c r="AE119" s="36" t="s">
        <v>195</v>
      </c>
      <c r="AF119">
        <v>9256</v>
      </c>
      <c r="AG119" s="185">
        <v>1104</v>
      </c>
      <c r="AH119" s="185">
        <v>1304</v>
      </c>
      <c r="AI119" s="185">
        <v>1601</v>
      </c>
      <c r="AJ119" s="185">
        <v>2062</v>
      </c>
    </row>
    <row r="120" spans="1:36" ht="15" x14ac:dyDescent="0.25">
      <c r="A120" s="36" t="s">
        <v>196</v>
      </c>
      <c r="B120" t="s">
        <v>963</v>
      </c>
      <c r="C120" s="185">
        <v>156800</v>
      </c>
      <c r="D120">
        <v>54900</v>
      </c>
      <c r="E120">
        <v>62750</v>
      </c>
      <c r="F120">
        <v>70600</v>
      </c>
      <c r="G120">
        <v>78400</v>
      </c>
      <c r="H120">
        <v>84700</v>
      </c>
      <c r="I120">
        <v>90950</v>
      </c>
      <c r="J120">
        <v>97250</v>
      </c>
      <c r="K120">
        <v>103500</v>
      </c>
      <c r="L120">
        <v>32950</v>
      </c>
      <c r="M120">
        <v>37650</v>
      </c>
      <c r="N120">
        <v>42350</v>
      </c>
      <c r="O120">
        <v>47050</v>
      </c>
      <c r="P120">
        <v>50850</v>
      </c>
      <c r="Q120">
        <v>54600</v>
      </c>
      <c r="R120">
        <v>58350</v>
      </c>
      <c r="S120">
        <v>62150</v>
      </c>
      <c r="T120">
        <v>82000</v>
      </c>
      <c r="U120">
        <v>93700</v>
      </c>
      <c r="V120">
        <v>105400</v>
      </c>
      <c r="W120">
        <v>117100</v>
      </c>
      <c r="X120">
        <v>126500</v>
      </c>
      <c r="Y120">
        <v>135850</v>
      </c>
      <c r="Z120">
        <v>145250</v>
      </c>
      <c r="AA120">
        <v>154600</v>
      </c>
      <c r="AB120" s="36" t="s">
        <v>369</v>
      </c>
      <c r="AC120" t="s">
        <v>963</v>
      </c>
      <c r="AD120"/>
      <c r="AE120" s="36" t="s">
        <v>196</v>
      </c>
      <c r="AF120">
        <v>8756</v>
      </c>
      <c r="AG120" s="185">
        <v>1731</v>
      </c>
      <c r="AH120" s="185">
        <v>2100</v>
      </c>
      <c r="AI120" s="185">
        <v>2511</v>
      </c>
      <c r="AJ120" s="185">
        <v>3036</v>
      </c>
    </row>
    <row r="121" spans="1:36" ht="15" x14ac:dyDescent="0.25">
      <c r="A121" s="36" t="s">
        <v>197</v>
      </c>
      <c r="B121" t="s">
        <v>963</v>
      </c>
      <c r="C121" s="185">
        <v>156800</v>
      </c>
      <c r="D121">
        <v>54900</v>
      </c>
      <c r="E121">
        <v>62750</v>
      </c>
      <c r="F121">
        <v>70600</v>
      </c>
      <c r="G121">
        <v>78400</v>
      </c>
      <c r="H121">
        <v>84700</v>
      </c>
      <c r="I121">
        <v>90950</v>
      </c>
      <c r="J121">
        <v>97250</v>
      </c>
      <c r="K121">
        <v>103500</v>
      </c>
      <c r="L121">
        <v>32950</v>
      </c>
      <c r="M121">
        <v>37650</v>
      </c>
      <c r="N121">
        <v>42350</v>
      </c>
      <c r="O121">
        <v>47050</v>
      </c>
      <c r="P121">
        <v>50850</v>
      </c>
      <c r="Q121">
        <v>54600</v>
      </c>
      <c r="R121">
        <v>58350</v>
      </c>
      <c r="S121">
        <v>62150</v>
      </c>
      <c r="T121">
        <v>82000</v>
      </c>
      <c r="U121">
        <v>93700</v>
      </c>
      <c r="V121">
        <v>105400</v>
      </c>
      <c r="W121">
        <v>117100</v>
      </c>
      <c r="X121">
        <v>126500</v>
      </c>
      <c r="Y121">
        <v>135850</v>
      </c>
      <c r="Z121">
        <v>145250</v>
      </c>
      <c r="AA121">
        <v>154600</v>
      </c>
      <c r="AB121" s="36" t="s">
        <v>369</v>
      </c>
      <c r="AC121" t="s">
        <v>963</v>
      </c>
      <c r="AD121"/>
      <c r="AE121" s="36" t="s">
        <v>197</v>
      </c>
      <c r="AF121">
        <v>24992</v>
      </c>
      <c r="AG121" s="185">
        <v>1731</v>
      </c>
      <c r="AH121" s="185">
        <v>2100</v>
      </c>
      <c r="AI121" s="185">
        <v>2511</v>
      </c>
      <c r="AJ121" s="185">
        <v>3036</v>
      </c>
    </row>
    <row r="122" spans="1:36" ht="15" x14ac:dyDescent="0.25">
      <c r="A122" s="36" t="s">
        <v>198</v>
      </c>
      <c r="B122" t="s">
        <v>755</v>
      </c>
      <c r="C122" s="185">
        <v>129200</v>
      </c>
      <c r="D122">
        <v>45250</v>
      </c>
      <c r="E122">
        <v>51700</v>
      </c>
      <c r="F122">
        <v>58150</v>
      </c>
      <c r="G122">
        <v>64600</v>
      </c>
      <c r="H122">
        <v>69800</v>
      </c>
      <c r="I122">
        <v>74950</v>
      </c>
      <c r="J122">
        <v>80150</v>
      </c>
      <c r="K122">
        <v>85300</v>
      </c>
      <c r="L122">
        <v>27150</v>
      </c>
      <c r="M122">
        <v>31000</v>
      </c>
      <c r="N122">
        <v>34900</v>
      </c>
      <c r="O122">
        <v>38750</v>
      </c>
      <c r="P122">
        <v>41850</v>
      </c>
      <c r="Q122">
        <v>44950</v>
      </c>
      <c r="R122">
        <v>50040</v>
      </c>
      <c r="S122">
        <v>55720</v>
      </c>
      <c r="T122">
        <v>72350</v>
      </c>
      <c r="U122">
        <v>82700</v>
      </c>
      <c r="V122">
        <v>93050</v>
      </c>
      <c r="W122">
        <v>103350</v>
      </c>
      <c r="X122">
        <v>111650</v>
      </c>
      <c r="Y122">
        <v>119900</v>
      </c>
      <c r="Z122">
        <v>128200</v>
      </c>
      <c r="AA122">
        <v>136450</v>
      </c>
      <c r="AB122" s="36" t="s">
        <v>369</v>
      </c>
      <c r="AC122" t="s">
        <v>755</v>
      </c>
      <c r="AD122"/>
      <c r="AE122" s="36" t="s">
        <v>198</v>
      </c>
      <c r="AF122">
        <v>20724</v>
      </c>
      <c r="AG122" s="185">
        <v>1286</v>
      </c>
      <c r="AH122" s="185">
        <v>1477</v>
      </c>
      <c r="AI122" s="185">
        <v>1865</v>
      </c>
      <c r="AJ122" s="185">
        <v>2236</v>
      </c>
    </row>
    <row r="123" spans="1:36" ht="15" x14ac:dyDescent="0.25">
      <c r="A123" s="36" t="s">
        <v>199</v>
      </c>
      <c r="B123" t="s">
        <v>893</v>
      </c>
      <c r="C123" s="185">
        <v>122800</v>
      </c>
      <c r="D123">
        <v>43600</v>
      </c>
      <c r="E123">
        <v>49800</v>
      </c>
      <c r="F123">
        <v>56050</v>
      </c>
      <c r="G123">
        <v>62250</v>
      </c>
      <c r="H123">
        <v>67250</v>
      </c>
      <c r="I123">
        <v>72250</v>
      </c>
      <c r="J123">
        <v>77200</v>
      </c>
      <c r="K123">
        <v>82200</v>
      </c>
      <c r="L123">
        <v>26150</v>
      </c>
      <c r="M123">
        <v>29900</v>
      </c>
      <c r="N123">
        <v>33650</v>
      </c>
      <c r="O123">
        <v>37350</v>
      </c>
      <c r="P123">
        <v>40350</v>
      </c>
      <c r="Q123">
        <v>44360</v>
      </c>
      <c r="R123">
        <v>50040</v>
      </c>
      <c r="S123">
        <v>55720</v>
      </c>
      <c r="T123">
        <v>69750</v>
      </c>
      <c r="U123">
        <v>79700</v>
      </c>
      <c r="V123">
        <v>89650</v>
      </c>
      <c r="W123">
        <v>99600</v>
      </c>
      <c r="X123">
        <v>107600</v>
      </c>
      <c r="Y123">
        <v>115550</v>
      </c>
      <c r="Z123">
        <v>123550</v>
      </c>
      <c r="AA123">
        <v>131500</v>
      </c>
      <c r="AB123" s="36" t="s">
        <v>369</v>
      </c>
      <c r="AC123" t="s">
        <v>893</v>
      </c>
      <c r="AD123"/>
      <c r="AE123" s="36" t="s">
        <v>199</v>
      </c>
      <c r="AF123">
        <v>2184</v>
      </c>
      <c r="AG123" s="185">
        <v>1114</v>
      </c>
      <c r="AH123" s="185">
        <v>1316</v>
      </c>
      <c r="AI123" s="185">
        <v>1616</v>
      </c>
      <c r="AJ123" s="185">
        <v>2082</v>
      </c>
    </row>
    <row r="124" spans="1:36" ht="15" x14ac:dyDescent="0.25">
      <c r="A124" s="36" t="s">
        <v>200</v>
      </c>
      <c r="B124" t="s">
        <v>936</v>
      </c>
      <c r="C124" s="185">
        <v>111900</v>
      </c>
      <c r="D124">
        <v>43600</v>
      </c>
      <c r="E124">
        <v>49800</v>
      </c>
      <c r="F124">
        <v>56050</v>
      </c>
      <c r="G124">
        <v>62250</v>
      </c>
      <c r="H124">
        <v>67250</v>
      </c>
      <c r="I124">
        <v>72250</v>
      </c>
      <c r="J124">
        <v>77200</v>
      </c>
      <c r="K124">
        <v>82200</v>
      </c>
      <c r="L124">
        <v>26150</v>
      </c>
      <c r="M124">
        <v>29900</v>
      </c>
      <c r="N124">
        <v>33650</v>
      </c>
      <c r="O124">
        <v>37350</v>
      </c>
      <c r="P124">
        <v>40350</v>
      </c>
      <c r="Q124">
        <v>44360</v>
      </c>
      <c r="R124">
        <v>50040</v>
      </c>
      <c r="S124">
        <v>55720</v>
      </c>
      <c r="T124">
        <v>69750</v>
      </c>
      <c r="U124">
        <v>79700</v>
      </c>
      <c r="V124">
        <v>89650</v>
      </c>
      <c r="W124">
        <v>99600</v>
      </c>
      <c r="X124">
        <v>107600</v>
      </c>
      <c r="Y124">
        <v>115550</v>
      </c>
      <c r="Z124">
        <v>123550</v>
      </c>
      <c r="AA124">
        <v>131500</v>
      </c>
      <c r="AB124" s="36" t="s">
        <v>369</v>
      </c>
      <c r="AC124" t="s">
        <v>936</v>
      </c>
      <c r="AD124"/>
      <c r="AE124" s="36" t="s">
        <v>200</v>
      </c>
      <c r="AF124">
        <v>4247</v>
      </c>
      <c r="AG124" s="185">
        <v>1287</v>
      </c>
      <c r="AH124" s="185">
        <v>1496</v>
      </c>
      <c r="AI124" s="185">
        <v>1866</v>
      </c>
      <c r="AJ124" s="185">
        <v>2406</v>
      </c>
    </row>
    <row r="125" spans="1:36" ht="15" x14ac:dyDescent="0.25">
      <c r="A125" s="36" t="s">
        <v>201</v>
      </c>
      <c r="B125" t="s">
        <v>893</v>
      </c>
      <c r="C125" s="185">
        <v>122800</v>
      </c>
      <c r="D125">
        <v>43600</v>
      </c>
      <c r="E125">
        <v>49800</v>
      </c>
      <c r="F125">
        <v>56050</v>
      </c>
      <c r="G125">
        <v>62250</v>
      </c>
      <c r="H125">
        <v>67250</v>
      </c>
      <c r="I125">
        <v>72250</v>
      </c>
      <c r="J125">
        <v>77200</v>
      </c>
      <c r="K125">
        <v>82200</v>
      </c>
      <c r="L125">
        <v>26150</v>
      </c>
      <c r="M125">
        <v>29900</v>
      </c>
      <c r="N125">
        <v>33650</v>
      </c>
      <c r="O125">
        <v>37350</v>
      </c>
      <c r="P125">
        <v>40350</v>
      </c>
      <c r="Q125">
        <v>44360</v>
      </c>
      <c r="R125">
        <v>50040</v>
      </c>
      <c r="S125">
        <v>55720</v>
      </c>
      <c r="T125">
        <v>69750</v>
      </c>
      <c r="U125">
        <v>79700</v>
      </c>
      <c r="V125">
        <v>89650</v>
      </c>
      <c r="W125">
        <v>99600</v>
      </c>
      <c r="X125">
        <v>107600</v>
      </c>
      <c r="Y125">
        <v>115550</v>
      </c>
      <c r="Z125">
        <v>123550</v>
      </c>
      <c r="AA125">
        <v>131500</v>
      </c>
      <c r="AB125" s="36" t="s">
        <v>369</v>
      </c>
      <c r="AC125" t="s">
        <v>893</v>
      </c>
      <c r="AD125"/>
      <c r="AE125" s="36" t="s">
        <v>201</v>
      </c>
      <c r="AF125">
        <v>4206</v>
      </c>
      <c r="AG125" s="185">
        <v>1114</v>
      </c>
      <c r="AH125" s="185">
        <v>1316</v>
      </c>
      <c r="AI125" s="185">
        <v>1616</v>
      </c>
      <c r="AJ125" s="185">
        <v>2082</v>
      </c>
    </row>
    <row r="126" spans="1:36" ht="15" x14ac:dyDescent="0.25">
      <c r="A126" s="36" t="s">
        <v>202</v>
      </c>
      <c r="B126" t="s">
        <v>871</v>
      </c>
      <c r="C126" s="185">
        <v>126500</v>
      </c>
      <c r="D126">
        <v>43750</v>
      </c>
      <c r="E126">
        <v>50000</v>
      </c>
      <c r="F126">
        <v>56250</v>
      </c>
      <c r="G126">
        <v>62500</v>
      </c>
      <c r="H126">
        <v>67500</v>
      </c>
      <c r="I126">
        <v>72500</v>
      </c>
      <c r="J126">
        <v>77500</v>
      </c>
      <c r="K126">
        <v>82500</v>
      </c>
      <c r="L126">
        <v>26250</v>
      </c>
      <c r="M126">
        <v>30000</v>
      </c>
      <c r="N126">
        <v>33750</v>
      </c>
      <c r="O126">
        <v>37500</v>
      </c>
      <c r="P126">
        <v>40500</v>
      </c>
      <c r="Q126">
        <v>44360</v>
      </c>
      <c r="R126">
        <v>50040</v>
      </c>
      <c r="S126">
        <v>55720</v>
      </c>
      <c r="T126">
        <v>70000</v>
      </c>
      <c r="U126">
        <v>80000</v>
      </c>
      <c r="V126">
        <v>90000</v>
      </c>
      <c r="W126">
        <v>100000</v>
      </c>
      <c r="X126">
        <v>108000</v>
      </c>
      <c r="Y126">
        <v>116000</v>
      </c>
      <c r="Z126">
        <v>124000</v>
      </c>
      <c r="AA126">
        <v>132000</v>
      </c>
      <c r="AB126" s="36" t="s">
        <v>369</v>
      </c>
      <c r="AC126" t="s">
        <v>871</v>
      </c>
      <c r="AD126"/>
      <c r="AE126" s="36" t="s">
        <v>202</v>
      </c>
      <c r="AF126">
        <v>1524</v>
      </c>
      <c r="AG126" s="185">
        <v>1104</v>
      </c>
      <c r="AH126" s="185">
        <v>1304</v>
      </c>
      <c r="AI126" s="185">
        <v>1601</v>
      </c>
      <c r="AJ126" s="185">
        <v>2062</v>
      </c>
    </row>
    <row r="127" spans="1:36" ht="15" x14ac:dyDescent="0.25">
      <c r="A127" s="36" t="s">
        <v>203</v>
      </c>
      <c r="B127" t="s">
        <v>848</v>
      </c>
      <c r="C127" s="185">
        <v>114000</v>
      </c>
      <c r="D127">
        <v>43600</v>
      </c>
      <c r="E127">
        <v>49800</v>
      </c>
      <c r="F127">
        <v>56050</v>
      </c>
      <c r="G127">
        <v>62250</v>
      </c>
      <c r="H127">
        <v>67250</v>
      </c>
      <c r="I127">
        <v>72250</v>
      </c>
      <c r="J127">
        <v>77200</v>
      </c>
      <c r="K127">
        <v>82200</v>
      </c>
      <c r="L127">
        <v>26150</v>
      </c>
      <c r="M127">
        <v>29900</v>
      </c>
      <c r="N127">
        <v>33650</v>
      </c>
      <c r="O127">
        <v>37350</v>
      </c>
      <c r="P127">
        <v>40350</v>
      </c>
      <c r="Q127">
        <v>44360</v>
      </c>
      <c r="R127">
        <v>50040</v>
      </c>
      <c r="S127">
        <v>55720</v>
      </c>
      <c r="T127">
        <v>69750</v>
      </c>
      <c r="U127">
        <v>79700</v>
      </c>
      <c r="V127">
        <v>89650</v>
      </c>
      <c r="W127">
        <v>99600</v>
      </c>
      <c r="X127">
        <v>107600</v>
      </c>
      <c r="Y127">
        <v>115550</v>
      </c>
      <c r="Z127">
        <v>123550</v>
      </c>
      <c r="AA127">
        <v>131500</v>
      </c>
      <c r="AB127" s="36" t="s">
        <v>369</v>
      </c>
      <c r="AC127" t="s">
        <v>1015</v>
      </c>
      <c r="AD127"/>
      <c r="AE127" s="36" t="s">
        <v>203</v>
      </c>
      <c r="AF127">
        <v>16799</v>
      </c>
      <c r="AG127" s="185">
        <v>1246</v>
      </c>
      <c r="AH127" s="185">
        <v>1445</v>
      </c>
      <c r="AI127" s="185">
        <v>1788</v>
      </c>
      <c r="AJ127" s="185">
        <v>2210</v>
      </c>
    </row>
    <row r="128" spans="1:36" ht="15" x14ac:dyDescent="0.25">
      <c r="A128" s="36" t="s">
        <v>204</v>
      </c>
      <c r="B128" t="s">
        <v>893</v>
      </c>
      <c r="C128" s="185">
        <v>122800</v>
      </c>
      <c r="D128">
        <v>43600</v>
      </c>
      <c r="E128">
        <v>49800</v>
      </c>
      <c r="F128">
        <v>56050</v>
      </c>
      <c r="G128">
        <v>62250</v>
      </c>
      <c r="H128">
        <v>67250</v>
      </c>
      <c r="I128">
        <v>72250</v>
      </c>
      <c r="J128">
        <v>77200</v>
      </c>
      <c r="K128">
        <v>82200</v>
      </c>
      <c r="L128">
        <v>26150</v>
      </c>
      <c r="M128">
        <v>29900</v>
      </c>
      <c r="N128">
        <v>33650</v>
      </c>
      <c r="O128">
        <v>37350</v>
      </c>
      <c r="P128">
        <v>40350</v>
      </c>
      <c r="Q128">
        <v>44360</v>
      </c>
      <c r="R128">
        <v>50040</v>
      </c>
      <c r="S128">
        <v>55720</v>
      </c>
      <c r="T128">
        <v>69750</v>
      </c>
      <c r="U128">
        <v>79700</v>
      </c>
      <c r="V128">
        <v>89650</v>
      </c>
      <c r="W128">
        <v>99600</v>
      </c>
      <c r="X128">
        <v>107600</v>
      </c>
      <c r="Y128">
        <v>115550</v>
      </c>
      <c r="Z128">
        <v>123550</v>
      </c>
      <c r="AA128">
        <v>131500</v>
      </c>
      <c r="AB128" s="36" t="s">
        <v>369</v>
      </c>
      <c r="AC128" t="s">
        <v>893</v>
      </c>
      <c r="AD128"/>
      <c r="AE128" s="36" t="s">
        <v>204</v>
      </c>
      <c r="AF128">
        <v>2710</v>
      </c>
      <c r="AG128" s="185">
        <v>1114</v>
      </c>
      <c r="AH128" s="185">
        <v>1316</v>
      </c>
      <c r="AI128" s="185">
        <v>1616</v>
      </c>
      <c r="AJ128" s="185">
        <v>2082</v>
      </c>
    </row>
    <row r="129" spans="1:36" ht="15" x14ac:dyDescent="0.25">
      <c r="A129" s="36" t="s">
        <v>205</v>
      </c>
      <c r="B129" t="s">
        <v>848</v>
      </c>
      <c r="C129" s="185">
        <v>114000</v>
      </c>
      <c r="D129">
        <v>43600</v>
      </c>
      <c r="E129">
        <v>49800</v>
      </c>
      <c r="F129">
        <v>56050</v>
      </c>
      <c r="G129">
        <v>62250</v>
      </c>
      <c r="H129">
        <v>67250</v>
      </c>
      <c r="I129">
        <v>72250</v>
      </c>
      <c r="J129">
        <v>77200</v>
      </c>
      <c r="K129">
        <v>82200</v>
      </c>
      <c r="L129">
        <v>26150</v>
      </c>
      <c r="M129">
        <v>29900</v>
      </c>
      <c r="N129">
        <v>33650</v>
      </c>
      <c r="O129">
        <v>37350</v>
      </c>
      <c r="P129">
        <v>40350</v>
      </c>
      <c r="Q129">
        <v>44360</v>
      </c>
      <c r="R129">
        <v>50040</v>
      </c>
      <c r="S129">
        <v>55720</v>
      </c>
      <c r="T129">
        <v>69750</v>
      </c>
      <c r="U129">
        <v>79700</v>
      </c>
      <c r="V129">
        <v>89650</v>
      </c>
      <c r="W129">
        <v>99600</v>
      </c>
      <c r="X129">
        <v>107600</v>
      </c>
      <c r="Y129">
        <v>115550</v>
      </c>
      <c r="Z129">
        <v>123550</v>
      </c>
      <c r="AA129">
        <v>131500</v>
      </c>
      <c r="AB129" s="36" t="s">
        <v>369</v>
      </c>
      <c r="AC129" t="s">
        <v>848</v>
      </c>
      <c r="AD129"/>
      <c r="AE129" s="36" t="s">
        <v>205</v>
      </c>
      <c r="AF129">
        <v>41402</v>
      </c>
      <c r="AG129" s="185">
        <v>1246</v>
      </c>
      <c r="AH129" s="185">
        <v>1445</v>
      </c>
      <c r="AI129" s="185">
        <v>1788</v>
      </c>
      <c r="AJ129" s="185">
        <v>2210</v>
      </c>
    </row>
    <row r="130" spans="1:36" ht="15" x14ac:dyDescent="0.25">
      <c r="A130" s="36" t="s">
        <v>206</v>
      </c>
      <c r="B130" t="s">
        <v>963</v>
      </c>
      <c r="C130" s="185">
        <v>156800</v>
      </c>
      <c r="D130">
        <v>54900</v>
      </c>
      <c r="E130">
        <v>62750</v>
      </c>
      <c r="F130">
        <v>70600</v>
      </c>
      <c r="G130">
        <v>78400</v>
      </c>
      <c r="H130">
        <v>84700</v>
      </c>
      <c r="I130">
        <v>90950</v>
      </c>
      <c r="J130">
        <v>97250</v>
      </c>
      <c r="K130">
        <v>103500</v>
      </c>
      <c r="L130">
        <v>32950</v>
      </c>
      <c r="M130">
        <v>37650</v>
      </c>
      <c r="N130">
        <v>42350</v>
      </c>
      <c r="O130">
        <v>47050</v>
      </c>
      <c r="P130">
        <v>50850</v>
      </c>
      <c r="Q130">
        <v>54600</v>
      </c>
      <c r="R130">
        <v>58350</v>
      </c>
      <c r="S130">
        <v>62150</v>
      </c>
      <c r="T130">
        <v>82000</v>
      </c>
      <c r="U130">
        <v>93700</v>
      </c>
      <c r="V130">
        <v>105400</v>
      </c>
      <c r="W130">
        <v>117100</v>
      </c>
      <c r="X130">
        <v>126500</v>
      </c>
      <c r="Y130">
        <v>135850</v>
      </c>
      <c r="Z130">
        <v>145250</v>
      </c>
      <c r="AA130">
        <v>154600</v>
      </c>
      <c r="AB130" s="36" t="s">
        <v>369</v>
      </c>
      <c r="AC130" t="s">
        <v>963</v>
      </c>
      <c r="AD130"/>
      <c r="AE130" s="36" t="s">
        <v>206</v>
      </c>
      <c r="AF130">
        <v>3508</v>
      </c>
      <c r="AG130" s="185">
        <v>1731</v>
      </c>
      <c r="AH130" s="185">
        <v>2100</v>
      </c>
      <c r="AI130" s="185">
        <v>2511</v>
      </c>
      <c r="AJ130" s="185">
        <v>3036</v>
      </c>
    </row>
    <row r="131" spans="1:36" ht="15" x14ac:dyDescent="0.25">
      <c r="A131" s="36" t="s">
        <v>207</v>
      </c>
      <c r="B131" t="s">
        <v>755</v>
      </c>
      <c r="C131" s="185">
        <v>129200</v>
      </c>
      <c r="D131">
        <v>45250</v>
      </c>
      <c r="E131">
        <v>51700</v>
      </c>
      <c r="F131">
        <v>58150</v>
      </c>
      <c r="G131">
        <v>64600</v>
      </c>
      <c r="H131">
        <v>69800</v>
      </c>
      <c r="I131">
        <v>74950</v>
      </c>
      <c r="J131">
        <v>80150</v>
      </c>
      <c r="K131">
        <v>85300</v>
      </c>
      <c r="L131">
        <v>27150</v>
      </c>
      <c r="M131">
        <v>31000</v>
      </c>
      <c r="N131">
        <v>34900</v>
      </c>
      <c r="O131">
        <v>38750</v>
      </c>
      <c r="P131">
        <v>41850</v>
      </c>
      <c r="Q131">
        <v>44950</v>
      </c>
      <c r="R131">
        <v>50040</v>
      </c>
      <c r="S131">
        <v>55720</v>
      </c>
      <c r="T131">
        <v>72350</v>
      </c>
      <c r="U131">
        <v>82700</v>
      </c>
      <c r="V131">
        <v>93050</v>
      </c>
      <c r="W131">
        <v>103350</v>
      </c>
      <c r="X131">
        <v>111650</v>
      </c>
      <c r="Y131">
        <v>119900</v>
      </c>
      <c r="Z131">
        <v>128200</v>
      </c>
      <c r="AA131">
        <v>136450</v>
      </c>
      <c r="AB131" s="36" t="s">
        <v>369</v>
      </c>
      <c r="AC131" t="s">
        <v>755</v>
      </c>
      <c r="AD131"/>
      <c r="AE131" s="36" t="s">
        <v>207</v>
      </c>
      <c r="AF131">
        <v>24747</v>
      </c>
      <c r="AG131" s="185">
        <v>1286</v>
      </c>
      <c r="AH131" s="185">
        <v>1477</v>
      </c>
      <c r="AI131" s="185">
        <v>1865</v>
      </c>
      <c r="AJ131" s="185">
        <v>2236</v>
      </c>
    </row>
    <row r="132" spans="1:36" ht="15" x14ac:dyDescent="0.25">
      <c r="A132" s="36" t="s">
        <v>208</v>
      </c>
      <c r="B132" t="s">
        <v>755</v>
      </c>
      <c r="C132" s="185">
        <v>129200</v>
      </c>
      <c r="D132">
        <v>45250</v>
      </c>
      <c r="E132">
        <v>51700</v>
      </c>
      <c r="F132">
        <v>58150</v>
      </c>
      <c r="G132">
        <v>64600</v>
      </c>
      <c r="H132">
        <v>69800</v>
      </c>
      <c r="I132">
        <v>74950</v>
      </c>
      <c r="J132">
        <v>80150</v>
      </c>
      <c r="K132">
        <v>85300</v>
      </c>
      <c r="L132">
        <v>27150</v>
      </c>
      <c r="M132">
        <v>31000</v>
      </c>
      <c r="N132">
        <v>34900</v>
      </c>
      <c r="O132">
        <v>38750</v>
      </c>
      <c r="P132">
        <v>41850</v>
      </c>
      <c r="Q132">
        <v>44950</v>
      </c>
      <c r="R132">
        <v>50040</v>
      </c>
      <c r="S132">
        <v>55720</v>
      </c>
      <c r="T132">
        <v>72350</v>
      </c>
      <c r="U132">
        <v>82700</v>
      </c>
      <c r="V132">
        <v>93050</v>
      </c>
      <c r="W132">
        <v>103350</v>
      </c>
      <c r="X132">
        <v>111650</v>
      </c>
      <c r="Y132">
        <v>119900</v>
      </c>
      <c r="Z132">
        <v>128200</v>
      </c>
      <c r="AA132">
        <v>136450</v>
      </c>
      <c r="AB132" s="36" t="s">
        <v>369</v>
      </c>
      <c r="AC132" t="s">
        <v>755</v>
      </c>
      <c r="AD132"/>
      <c r="AE132" s="36" t="s">
        <v>208</v>
      </c>
      <c r="AF132">
        <v>10164</v>
      </c>
      <c r="AG132" s="185">
        <v>1286</v>
      </c>
      <c r="AH132" s="185">
        <v>1477</v>
      </c>
      <c r="AI132" s="185">
        <v>1865</v>
      </c>
      <c r="AJ132" s="185">
        <v>2236</v>
      </c>
    </row>
    <row r="133" spans="1:36" ht="15" x14ac:dyDescent="0.25">
      <c r="A133" s="36" t="s">
        <v>209</v>
      </c>
      <c r="B133" t="s">
        <v>755</v>
      </c>
      <c r="C133" s="185">
        <v>129200</v>
      </c>
      <c r="D133">
        <v>45250</v>
      </c>
      <c r="E133">
        <v>51700</v>
      </c>
      <c r="F133">
        <v>58150</v>
      </c>
      <c r="G133">
        <v>64600</v>
      </c>
      <c r="H133">
        <v>69800</v>
      </c>
      <c r="I133">
        <v>74950</v>
      </c>
      <c r="J133">
        <v>80150</v>
      </c>
      <c r="K133">
        <v>85300</v>
      </c>
      <c r="L133">
        <v>27150</v>
      </c>
      <c r="M133">
        <v>31000</v>
      </c>
      <c r="N133">
        <v>34900</v>
      </c>
      <c r="O133">
        <v>38750</v>
      </c>
      <c r="P133">
        <v>41850</v>
      </c>
      <c r="Q133">
        <v>44950</v>
      </c>
      <c r="R133">
        <v>50040</v>
      </c>
      <c r="S133">
        <v>55720</v>
      </c>
      <c r="T133">
        <v>72350</v>
      </c>
      <c r="U133">
        <v>82700</v>
      </c>
      <c r="V133">
        <v>93050</v>
      </c>
      <c r="W133">
        <v>103350</v>
      </c>
      <c r="X133">
        <v>111650</v>
      </c>
      <c r="Y133">
        <v>119900</v>
      </c>
      <c r="Z133">
        <v>128200</v>
      </c>
      <c r="AA133">
        <v>136450</v>
      </c>
      <c r="AB133" s="36" t="s">
        <v>369</v>
      </c>
      <c r="AC133" t="s">
        <v>755</v>
      </c>
      <c r="AD133"/>
      <c r="AE133" s="36" t="s">
        <v>209</v>
      </c>
      <c r="AF133">
        <v>26820</v>
      </c>
      <c r="AG133" s="185">
        <v>1286</v>
      </c>
      <c r="AH133" s="185">
        <v>1477</v>
      </c>
      <c r="AI133" s="185">
        <v>1865</v>
      </c>
      <c r="AJ133" s="185">
        <v>2236</v>
      </c>
    </row>
    <row r="134" spans="1:36" ht="15" x14ac:dyDescent="0.25">
      <c r="A134" s="36" t="s">
        <v>210</v>
      </c>
      <c r="B134" t="s">
        <v>848</v>
      </c>
      <c r="C134" s="185">
        <v>114000</v>
      </c>
      <c r="D134">
        <v>43600</v>
      </c>
      <c r="E134">
        <v>49800</v>
      </c>
      <c r="F134">
        <v>56050</v>
      </c>
      <c r="G134">
        <v>62250</v>
      </c>
      <c r="H134">
        <v>67250</v>
      </c>
      <c r="I134">
        <v>72250</v>
      </c>
      <c r="J134">
        <v>77200</v>
      </c>
      <c r="K134">
        <v>82200</v>
      </c>
      <c r="L134">
        <v>26150</v>
      </c>
      <c r="M134">
        <v>29900</v>
      </c>
      <c r="N134">
        <v>33650</v>
      </c>
      <c r="O134">
        <v>37350</v>
      </c>
      <c r="P134">
        <v>40350</v>
      </c>
      <c r="Q134">
        <v>44360</v>
      </c>
      <c r="R134">
        <v>50040</v>
      </c>
      <c r="S134">
        <v>55720</v>
      </c>
      <c r="T134">
        <v>69750</v>
      </c>
      <c r="U134">
        <v>79700</v>
      </c>
      <c r="V134">
        <v>89650</v>
      </c>
      <c r="W134">
        <v>99600</v>
      </c>
      <c r="X134">
        <v>107600</v>
      </c>
      <c r="Y134">
        <v>115550</v>
      </c>
      <c r="Z134">
        <v>123550</v>
      </c>
      <c r="AA134">
        <v>131500</v>
      </c>
      <c r="AB134" s="36" t="s">
        <v>369</v>
      </c>
      <c r="AC134" t="s">
        <v>848</v>
      </c>
      <c r="AD134"/>
      <c r="AE134" s="36" t="s">
        <v>210</v>
      </c>
      <c r="AF134">
        <v>19973</v>
      </c>
      <c r="AG134" s="185">
        <v>1246</v>
      </c>
      <c r="AH134" s="185">
        <v>1445</v>
      </c>
      <c r="AI134" s="185">
        <v>1788</v>
      </c>
      <c r="AJ134" s="185">
        <v>2210</v>
      </c>
    </row>
    <row r="135" spans="1:36" ht="15" x14ac:dyDescent="0.25">
      <c r="A135" s="36" t="s">
        <v>211</v>
      </c>
      <c r="B135" t="s">
        <v>755</v>
      </c>
      <c r="C135" s="185">
        <v>129200</v>
      </c>
      <c r="D135">
        <v>45250</v>
      </c>
      <c r="E135">
        <v>51700</v>
      </c>
      <c r="F135">
        <v>58150</v>
      </c>
      <c r="G135">
        <v>64600</v>
      </c>
      <c r="H135">
        <v>69800</v>
      </c>
      <c r="I135">
        <v>74950</v>
      </c>
      <c r="J135">
        <v>80150</v>
      </c>
      <c r="K135">
        <v>85300</v>
      </c>
      <c r="L135">
        <v>27150</v>
      </c>
      <c r="M135">
        <v>31000</v>
      </c>
      <c r="N135">
        <v>34900</v>
      </c>
      <c r="O135">
        <v>38750</v>
      </c>
      <c r="P135">
        <v>41850</v>
      </c>
      <c r="Q135">
        <v>44950</v>
      </c>
      <c r="R135">
        <v>50040</v>
      </c>
      <c r="S135">
        <v>55720</v>
      </c>
      <c r="T135">
        <v>72350</v>
      </c>
      <c r="U135">
        <v>82700</v>
      </c>
      <c r="V135">
        <v>93050</v>
      </c>
      <c r="W135">
        <v>103350</v>
      </c>
      <c r="X135">
        <v>111650</v>
      </c>
      <c r="Y135">
        <v>119900</v>
      </c>
      <c r="Z135">
        <v>128200</v>
      </c>
      <c r="AA135">
        <v>136450</v>
      </c>
      <c r="AB135" s="36" t="s">
        <v>369</v>
      </c>
      <c r="AC135" t="s">
        <v>755</v>
      </c>
      <c r="AD135"/>
      <c r="AE135" s="36" t="s">
        <v>211</v>
      </c>
      <c r="AF135">
        <v>43575</v>
      </c>
      <c r="AG135" s="185">
        <v>1286</v>
      </c>
      <c r="AH135" s="185">
        <v>1477</v>
      </c>
      <c r="AI135" s="185">
        <v>1865</v>
      </c>
      <c r="AJ135" s="185">
        <v>2236</v>
      </c>
    </row>
    <row r="136" spans="1:36" ht="15" x14ac:dyDescent="0.25">
      <c r="A136" s="36" t="s">
        <v>212</v>
      </c>
      <c r="B136" t="s">
        <v>936</v>
      </c>
      <c r="C136" s="185">
        <v>111900</v>
      </c>
      <c r="D136">
        <v>43600</v>
      </c>
      <c r="E136">
        <v>49800</v>
      </c>
      <c r="F136">
        <v>56050</v>
      </c>
      <c r="G136">
        <v>62250</v>
      </c>
      <c r="H136">
        <v>67250</v>
      </c>
      <c r="I136">
        <v>72250</v>
      </c>
      <c r="J136">
        <v>77200</v>
      </c>
      <c r="K136">
        <v>82200</v>
      </c>
      <c r="L136">
        <v>26150</v>
      </c>
      <c r="M136">
        <v>29900</v>
      </c>
      <c r="N136">
        <v>33650</v>
      </c>
      <c r="O136">
        <v>37350</v>
      </c>
      <c r="P136">
        <v>40350</v>
      </c>
      <c r="Q136">
        <v>44360</v>
      </c>
      <c r="R136">
        <v>50040</v>
      </c>
      <c r="S136">
        <v>55720</v>
      </c>
      <c r="T136">
        <v>69750</v>
      </c>
      <c r="U136">
        <v>79700</v>
      </c>
      <c r="V136">
        <v>89650</v>
      </c>
      <c r="W136">
        <v>99600</v>
      </c>
      <c r="X136">
        <v>107600</v>
      </c>
      <c r="Y136">
        <v>115550</v>
      </c>
      <c r="Z136">
        <v>123550</v>
      </c>
      <c r="AA136">
        <v>131500</v>
      </c>
      <c r="AB136" s="36" t="s">
        <v>369</v>
      </c>
      <c r="AC136" t="s">
        <v>936</v>
      </c>
      <c r="AD136"/>
      <c r="AE136" s="36" t="s">
        <v>212</v>
      </c>
      <c r="AF136">
        <v>2945</v>
      </c>
      <c r="AG136" s="185">
        <v>1287</v>
      </c>
      <c r="AH136" s="185">
        <v>1496</v>
      </c>
      <c r="AI136" s="185">
        <v>1866</v>
      </c>
      <c r="AJ136" s="185">
        <v>2406</v>
      </c>
    </row>
    <row r="137" spans="1:36" ht="15" x14ac:dyDescent="0.25">
      <c r="A137" s="36" t="s">
        <v>213</v>
      </c>
      <c r="B137" t="s">
        <v>755</v>
      </c>
      <c r="C137" s="185">
        <v>129200</v>
      </c>
      <c r="D137">
        <v>45250</v>
      </c>
      <c r="E137">
        <v>51700</v>
      </c>
      <c r="F137">
        <v>58150</v>
      </c>
      <c r="G137">
        <v>64600</v>
      </c>
      <c r="H137">
        <v>69800</v>
      </c>
      <c r="I137">
        <v>74950</v>
      </c>
      <c r="J137">
        <v>80150</v>
      </c>
      <c r="K137">
        <v>85300</v>
      </c>
      <c r="L137">
        <v>27150</v>
      </c>
      <c r="M137">
        <v>31000</v>
      </c>
      <c r="N137">
        <v>34900</v>
      </c>
      <c r="O137">
        <v>38750</v>
      </c>
      <c r="P137">
        <v>41850</v>
      </c>
      <c r="Q137">
        <v>44950</v>
      </c>
      <c r="R137">
        <v>50040</v>
      </c>
      <c r="S137">
        <v>55720</v>
      </c>
      <c r="T137">
        <v>72350</v>
      </c>
      <c r="U137">
        <v>82700</v>
      </c>
      <c r="V137">
        <v>93050</v>
      </c>
      <c r="W137">
        <v>103350</v>
      </c>
      <c r="X137">
        <v>111650</v>
      </c>
      <c r="Y137">
        <v>119900</v>
      </c>
      <c r="Z137">
        <v>128200</v>
      </c>
      <c r="AA137">
        <v>136450</v>
      </c>
      <c r="AB137" s="36" t="s">
        <v>369</v>
      </c>
      <c r="AC137" t="s">
        <v>755</v>
      </c>
      <c r="AD137"/>
      <c r="AE137" s="36" t="s">
        <v>213</v>
      </c>
      <c r="AF137">
        <v>11462</v>
      </c>
      <c r="AG137" s="185">
        <v>1286</v>
      </c>
      <c r="AH137" s="185">
        <v>1477</v>
      </c>
      <c r="AI137" s="185">
        <v>1865</v>
      </c>
      <c r="AJ137" s="185">
        <v>2236</v>
      </c>
    </row>
    <row r="138" spans="1:36" ht="15" x14ac:dyDescent="0.25">
      <c r="A138" s="36" t="s">
        <v>214</v>
      </c>
      <c r="B138" t="s">
        <v>993</v>
      </c>
      <c r="C138" s="185">
        <v>156800</v>
      </c>
      <c r="D138">
        <v>57050</v>
      </c>
      <c r="E138">
        <v>65200</v>
      </c>
      <c r="F138">
        <v>73350</v>
      </c>
      <c r="G138">
        <v>81500</v>
      </c>
      <c r="H138">
        <v>88050</v>
      </c>
      <c r="I138">
        <v>94550</v>
      </c>
      <c r="J138">
        <v>101100</v>
      </c>
      <c r="K138">
        <v>107600</v>
      </c>
      <c r="L138">
        <v>34250</v>
      </c>
      <c r="M138">
        <v>39150</v>
      </c>
      <c r="N138">
        <v>44050</v>
      </c>
      <c r="O138">
        <v>48900</v>
      </c>
      <c r="P138">
        <v>52850</v>
      </c>
      <c r="Q138">
        <v>56750</v>
      </c>
      <c r="R138">
        <v>60650</v>
      </c>
      <c r="S138">
        <v>64550</v>
      </c>
      <c r="T138">
        <v>82000</v>
      </c>
      <c r="U138">
        <v>93700</v>
      </c>
      <c r="V138">
        <v>105400</v>
      </c>
      <c r="W138">
        <v>117100</v>
      </c>
      <c r="X138">
        <v>126500</v>
      </c>
      <c r="Y138">
        <v>135850</v>
      </c>
      <c r="Z138">
        <v>145250</v>
      </c>
      <c r="AA138">
        <v>154600</v>
      </c>
      <c r="AB138" s="36" t="s">
        <v>369</v>
      </c>
      <c r="AC138" t="s">
        <v>963</v>
      </c>
      <c r="AD138"/>
      <c r="AE138" s="36" t="s">
        <v>214</v>
      </c>
      <c r="AF138">
        <v>135806</v>
      </c>
      <c r="AG138" s="185">
        <v>1731</v>
      </c>
      <c r="AH138" s="185">
        <v>2100</v>
      </c>
      <c r="AI138" s="185">
        <v>2511</v>
      </c>
      <c r="AJ138" s="185">
        <v>3036</v>
      </c>
    </row>
    <row r="139" spans="1:36" ht="15" x14ac:dyDescent="0.25">
      <c r="A139" s="36" t="s">
        <v>215</v>
      </c>
      <c r="B139" t="s">
        <v>871</v>
      </c>
      <c r="C139" s="185">
        <v>126500</v>
      </c>
      <c r="D139">
        <v>43750</v>
      </c>
      <c r="E139">
        <v>50000</v>
      </c>
      <c r="F139">
        <v>56250</v>
      </c>
      <c r="G139">
        <v>62500</v>
      </c>
      <c r="H139">
        <v>67500</v>
      </c>
      <c r="I139">
        <v>72500</v>
      </c>
      <c r="J139">
        <v>77500</v>
      </c>
      <c r="K139">
        <v>82500</v>
      </c>
      <c r="L139">
        <v>26250</v>
      </c>
      <c r="M139">
        <v>30000</v>
      </c>
      <c r="N139">
        <v>33750</v>
      </c>
      <c r="O139">
        <v>37500</v>
      </c>
      <c r="P139">
        <v>40500</v>
      </c>
      <c r="Q139">
        <v>44360</v>
      </c>
      <c r="R139">
        <v>50040</v>
      </c>
      <c r="S139">
        <v>55720</v>
      </c>
      <c r="T139">
        <v>70000</v>
      </c>
      <c r="U139">
        <v>80000</v>
      </c>
      <c r="V139">
        <v>90000</v>
      </c>
      <c r="W139">
        <v>100000</v>
      </c>
      <c r="X139">
        <v>108000</v>
      </c>
      <c r="Y139">
        <v>116000</v>
      </c>
      <c r="Z139">
        <v>124000</v>
      </c>
      <c r="AA139">
        <v>132000</v>
      </c>
      <c r="AB139" s="36" t="s">
        <v>369</v>
      </c>
      <c r="AC139" t="s">
        <v>871</v>
      </c>
      <c r="AD139"/>
      <c r="AE139" s="36" t="s">
        <v>215</v>
      </c>
      <c r="AF139">
        <v>3601</v>
      </c>
      <c r="AG139" s="185">
        <v>1104</v>
      </c>
      <c r="AH139" s="185">
        <v>1304</v>
      </c>
      <c r="AI139" s="185">
        <v>1601</v>
      </c>
      <c r="AJ139" s="185">
        <v>2062</v>
      </c>
    </row>
    <row r="140" spans="1:36" ht="15" x14ac:dyDescent="0.25">
      <c r="A140" s="36" t="s">
        <v>216</v>
      </c>
      <c r="B140" t="s">
        <v>936</v>
      </c>
      <c r="C140" s="185">
        <v>111900</v>
      </c>
      <c r="D140">
        <v>43600</v>
      </c>
      <c r="E140">
        <v>49800</v>
      </c>
      <c r="F140">
        <v>56050</v>
      </c>
      <c r="G140">
        <v>62250</v>
      </c>
      <c r="H140">
        <v>67250</v>
      </c>
      <c r="I140">
        <v>72250</v>
      </c>
      <c r="J140">
        <v>77200</v>
      </c>
      <c r="K140">
        <v>82200</v>
      </c>
      <c r="L140">
        <v>26150</v>
      </c>
      <c r="M140">
        <v>29900</v>
      </c>
      <c r="N140">
        <v>33650</v>
      </c>
      <c r="O140">
        <v>37350</v>
      </c>
      <c r="P140">
        <v>40350</v>
      </c>
      <c r="Q140">
        <v>44360</v>
      </c>
      <c r="R140">
        <v>50040</v>
      </c>
      <c r="S140">
        <v>55720</v>
      </c>
      <c r="T140">
        <v>69750</v>
      </c>
      <c r="U140">
        <v>79700</v>
      </c>
      <c r="V140">
        <v>89650</v>
      </c>
      <c r="W140">
        <v>99600</v>
      </c>
      <c r="X140">
        <v>107600</v>
      </c>
      <c r="Y140">
        <v>115550</v>
      </c>
      <c r="Z140">
        <v>123550</v>
      </c>
      <c r="AA140">
        <v>131500</v>
      </c>
      <c r="AB140" s="36" t="s">
        <v>369</v>
      </c>
      <c r="AC140" t="s">
        <v>936</v>
      </c>
      <c r="AD140"/>
      <c r="AE140" s="36" t="s">
        <v>216</v>
      </c>
      <c r="AF140">
        <v>18381</v>
      </c>
      <c r="AG140" s="185">
        <v>1287</v>
      </c>
      <c r="AH140" s="185">
        <v>1496</v>
      </c>
      <c r="AI140" s="185">
        <v>1866</v>
      </c>
      <c r="AJ140" s="185">
        <v>2406</v>
      </c>
    </row>
    <row r="141" spans="1:36" ht="15" x14ac:dyDescent="0.25">
      <c r="A141" s="36" t="s">
        <v>217</v>
      </c>
      <c r="B141" t="s">
        <v>811</v>
      </c>
      <c r="C141" s="185">
        <v>156800</v>
      </c>
      <c r="D141">
        <v>49200</v>
      </c>
      <c r="E141">
        <v>56250</v>
      </c>
      <c r="F141">
        <v>63300</v>
      </c>
      <c r="G141">
        <v>70300</v>
      </c>
      <c r="H141">
        <v>75950</v>
      </c>
      <c r="I141">
        <v>81550</v>
      </c>
      <c r="J141">
        <v>87200</v>
      </c>
      <c r="K141">
        <v>92800</v>
      </c>
      <c r="L141">
        <v>29550</v>
      </c>
      <c r="M141">
        <v>33800</v>
      </c>
      <c r="N141">
        <v>38000</v>
      </c>
      <c r="O141">
        <v>42200</v>
      </c>
      <c r="P141">
        <v>45600</v>
      </c>
      <c r="Q141">
        <v>49000</v>
      </c>
      <c r="R141">
        <v>52350</v>
      </c>
      <c r="S141">
        <v>55750</v>
      </c>
      <c r="T141">
        <v>78750</v>
      </c>
      <c r="U141">
        <v>90000</v>
      </c>
      <c r="V141">
        <v>101250</v>
      </c>
      <c r="W141">
        <v>112500</v>
      </c>
      <c r="X141">
        <v>121500</v>
      </c>
      <c r="Y141">
        <v>130500</v>
      </c>
      <c r="Z141">
        <v>139500</v>
      </c>
      <c r="AA141">
        <v>148500</v>
      </c>
      <c r="AB141" s="36" t="s">
        <v>369</v>
      </c>
      <c r="AC141" t="s">
        <v>963</v>
      </c>
      <c r="AD141"/>
      <c r="AE141" s="36" t="s">
        <v>217</v>
      </c>
      <c r="AF141">
        <v>52403</v>
      </c>
      <c r="AG141" s="185">
        <v>1731</v>
      </c>
      <c r="AH141" s="185">
        <v>2100</v>
      </c>
      <c r="AI141" s="185">
        <v>2511</v>
      </c>
      <c r="AJ141" s="185">
        <v>3036</v>
      </c>
    </row>
    <row r="142" spans="1:36" ht="15" x14ac:dyDescent="0.25">
      <c r="A142" s="36" t="s">
        <v>218</v>
      </c>
      <c r="B142" t="s">
        <v>755</v>
      </c>
      <c r="C142" s="185">
        <v>129200</v>
      </c>
      <c r="D142">
        <v>45250</v>
      </c>
      <c r="E142">
        <v>51700</v>
      </c>
      <c r="F142">
        <v>58150</v>
      </c>
      <c r="G142">
        <v>64600</v>
      </c>
      <c r="H142">
        <v>69800</v>
      </c>
      <c r="I142">
        <v>74950</v>
      </c>
      <c r="J142">
        <v>80150</v>
      </c>
      <c r="K142">
        <v>85300</v>
      </c>
      <c r="L142">
        <v>27150</v>
      </c>
      <c r="M142">
        <v>31000</v>
      </c>
      <c r="N142">
        <v>34900</v>
      </c>
      <c r="O142">
        <v>38750</v>
      </c>
      <c r="P142">
        <v>41850</v>
      </c>
      <c r="Q142">
        <v>44950</v>
      </c>
      <c r="R142">
        <v>50040</v>
      </c>
      <c r="S142">
        <v>55720</v>
      </c>
      <c r="T142">
        <v>72350</v>
      </c>
      <c r="U142">
        <v>82700</v>
      </c>
      <c r="V142">
        <v>93050</v>
      </c>
      <c r="W142">
        <v>103350</v>
      </c>
      <c r="X142">
        <v>111650</v>
      </c>
      <c r="Y142">
        <v>119900</v>
      </c>
      <c r="Z142">
        <v>128200</v>
      </c>
      <c r="AA142">
        <v>136450</v>
      </c>
      <c r="AB142" s="36" t="s">
        <v>369</v>
      </c>
      <c r="AC142" t="s">
        <v>755</v>
      </c>
      <c r="AD142"/>
      <c r="AE142" s="36" t="s">
        <v>218</v>
      </c>
      <c r="AF142">
        <v>15636</v>
      </c>
      <c r="AG142" s="185">
        <v>1286</v>
      </c>
      <c r="AH142" s="185">
        <v>1477</v>
      </c>
      <c r="AI142" s="185">
        <v>1865</v>
      </c>
      <c r="AJ142" s="185">
        <v>2236</v>
      </c>
    </row>
    <row r="143" spans="1:36" ht="15" x14ac:dyDescent="0.25">
      <c r="A143" s="36" t="s">
        <v>219</v>
      </c>
      <c r="B143" t="s">
        <v>848</v>
      </c>
      <c r="C143" s="185">
        <v>114000</v>
      </c>
      <c r="D143">
        <v>43600</v>
      </c>
      <c r="E143">
        <v>49800</v>
      </c>
      <c r="F143">
        <v>56050</v>
      </c>
      <c r="G143">
        <v>62250</v>
      </c>
      <c r="H143">
        <v>67250</v>
      </c>
      <c r="I143">
        <v>72250</v>
      </c>
      <c r="J143">
        <v>77200</v>
      </c>
      <c r="K143">
        <v>82200</v>
      </c>
      <c r="L143">
        <v>26150</v>
      </c>
      <c r="M143">
        <v>29900</v>
      </c>
      <c r="N143">
        <v>33650</v>
      </c>
      <c r="O143">
        <v>37350</v>
      </c>
      <c r="P143">
        <v>40350</v>
      </c>
      <c r="Q143">
        <v>44360</v>
      </c>
      <c r="R143">
        <v>50040</v>
      </c>
      <c r="S143">
        <v>55720</v>
      </c>
      <c r="T143">
        <v>69750</v>
      </c>
      <c r="U143">
        <v>79700</v>
      </c>
      <c r="V143">
        <v>89650</v>
      </c>
      <c r="W143">
        <v>99600</v>
      </c>
      <c r="X143">
        <v>107600</v>
      </c>
      <c r="Y143">
        <v>115550</v>
      </c>
      <c r="Z143">
        <v>123550</v>
      </c>
      <c r="AA143">
        <v>131500</v>
      </c>
      <c r="AB143" s="36" t="s">
        <v>369</v>
      </c>
      <c r="AC143" t="s">
        <v>848</v>
      </c>
      <c r="AD143"/>
      <c r="AE143" s="36" t="s">
        <v>219</v>
      </c>
      <c r="AF143">
        <v>7476</v>
      </c>
      <c r="AG143" s="185">
        <v>1246</v>
      </c>
      <c r="AH143" s="185">
        <v>1445</v>
      </c>
      <c r="AI143" s="185">
        <v>1788</v>
      </c>
      <c r="AJ143" s="185">
        <v>2210</v>
      </c>
    </row>
    <row r="144" spans="1:36" ht="15" x14ac:dyDescent="0.25">
      <c r="A144" s="36" t="s">
        <v>220</v>
      </c>
      <c r="B144" t="s">
        <v>871</v>
      </c>
      <c r="C144" s="185">
        <v>126500</v>
      </c>
      <c r="D144">
        <v>43750</v>
      </c>
      <c r="E144">
        <v>50000</v>
      </c>
      <c r="F144">
        <v>56250</v>
      </c>
      <c r="G144">
        <v>62500</v>
      </c>
      <c r="H144">
        <v>67500</v>
      </c>
      <c r="I144">
        <v>72500</v>
      </c>
      <c r="J144">
        <v>77500</v>
      </c>
      <c r="K144">
        <v>82500</v>
      </c>
      <c r="L144">
        <v>26250</v>
      </c>
      <c r="M144">
        <v>30000</v>
      </c>
      <c r="N144">
        <v>33750</v>
      </c>
      <c r="O144">
        <v>37500</v>
      </c>
      <c r="P144">
        <v>40500</v>
      </c>
      <c r="Q144">
        <v>44360</v>
      </c>
      <c r="R144">
        <v>50040</v>
      </c>
      <c r="S144">
        <v>55720</v>
      </c>
      <c r="T144">
        <v>70000</v>
      </c>
      <c r="U144">
        <v>80000</v>
      </c>
      <c r="V144">
        <v>90000</v>
      </c>
      <c r="W144">
        <v>100000</v>
      </c>
      <c r="X144">
        <v>108000</v>
      </c>
      <c r="Y144">
        <v>116000</v>
      </c>
      <c r="Z144">
        <v>124000</v>
      </c>
      <c r="AA144">
        <v>132000</v>
      </c>
      <c r="AB144" s="36" t="s">
        <v>369</v>
      </c>
      <c r="AC144" t="s">
        <v>871</v>
      </c>
      <c r="AD144"/>
      <c r="AE144" s="36" t="s">
        <v>220</v>
      </c>
      <c r="AF144">
        <v>9275</v>
      </c>
      <c r="AG144" s="185">
        <v>1104</v>
      </c>
      <c r="AH144" s="185">
        <v>1304</v>
      </c>
      <c r="AI144" s="185">
        <v>1601</v>
      </c>
      <c r="AJ144" s="185">
        <v>2062</v>
      </c>
    </row>
    <row r="145" spans="1:36" ht="15" x14ac:dyDescent="0.25">
      <c r="A145" s="36" t="s">
        <v>221</v>
      </c>
      <c r="B145" t="s">
        <v>755</v>
      </c>
      <c r="C145" s="185">
        <v>129200</v>
      </c>
      <c r="D145">
        <v>45250</v>
      </c>
      <c r="E145">
        <v>51700</v>
      </c>
      <c r="F145">
        <v>58150</v>
      </c>
      <c r="G145">
        <v>64600</v>
      </c>
      <c r="H145">
        <v>69800</v>
      </c>
      <c r="I145">
        <v>74950</v>
      </c>
      <c r="J145">
        <v>80150</v>
      </c>
      <c r="K145">
        <v>85300</v>
      </c>
      <c r="L145">
        <v>27150</v>
      </c>
      <c r="M145">
        <v>31000</v>
      </c>
      <c r="N145">
        <v>34900</v>
      </c>
      <c r="O145">
        <v>38750</v>
      </c>
      <c r="P145">
        <v>41850</v>
      </c>
      <c r="Q145">
        <v>44950</v>
      </c>
      <c r="R145">
        <v>50040</v>
      </c>
      <c r="S145">
        <v>55720</v>
      </c>
      <c r="T145">
        <v>72350</v>
      </c>
      <c r="U145">
        <v>82700</v>
      </c>
      <c r="V145">
        <v>93050</v>
      </c>
      <c r="W145">
        <v>103350</v>
      </c>
      <c r="X145">
        <v>111650</v>
      </c>
      <c r="Y145">
        <v>119900</v>
      </c>
      <c r="Z145">
        <v>128200</v>
      </c>
      <c r="AA145">
        <v>136450</v>
      </c>
      <c r="AB145" s="36" t="s">
        <v>369</v>
      </c>
      <c r="AC145" t="s">
        <v>755</v>
      </c>
      <c r="AD145"/>
      <c r="AE145" s="36" t="s">
        <v>221</v>
      </c>
      <c r="AF145">
        <v>14556</v>
      </c>
      <c r="AG145" s="185">
        <v>1286</v>
      </c>
      <c r="AH145" s="185">
        <v>1477</v>
      </c>
      <c r="AI145" s="185">
        <v>1865</v>
      </c>
      <c r="AJ145" s="185">
        <v>2236</v>
      </c>
    </row>
    <row r="146" spans="1:36" ht="15" x14ac:dyDescent="0.25">
      <c r="A146" s="36" t="s">
        <v>222</v>
      </c>
      <c r="B146" t="s">
        <v>893</v>
      </c>
      <c r="C146" s="185">
        <v>122800</v>
      </c>
      <c r="D146">
        <v>43600</v>
      </c>
      <c r="E146">
        <v>49800</v>
      </c>
      <c r="F146">
        <v>56050</v>
      </c>
      <c r="G146">
        <v>62250</v>
      </c>
      <c r="H146">
        <v>67250</v>
      </c>
      <c r="I146">
        <v>72250</v>
      </c>
      <c r="J146">
        <v>77200</v>
      </c>
      <c r="K146">
        <v>82200</v>
      </c>
      <c r="L146">
        <v>26150</v>
      </c>
      <c r="M146">
        <v>29900</v>
      </c>
      <c r="N146">
        <v>33650</v>
      </c>
      <c r="O146">
        <v>37350</v>
      </c>
      <c r="P146">
        <v>40350</v>
      </c>
      <c r="Q146">
        <v>44360</v>
      </c>
      <c r="R146">
        <v>50040</v>
      </c>
      <c r="S146">
        <v>55720</v>
      </c>
      <c r="T146">
        <v>69750</v>
      </c>
      <c r="U146">
        <v>79700</v>
      </c>
      <c r="V146">
        <v>89650</v>
      </c>
      <c r="W146">
        <v>99600</v>
      </c>
      <c r="X146">
        <v>107600</v>
      </c>
      <c r="Y146">
        <v>115550</v>
      </c>
      <c r="Z146">
        <v>123550</v>
      </c>
      <c r="AA146">
        <v>131500</v>
      </c>
      <c r="AB146" s="36" t="s">
        <v>369</v>
      </c>
      <c r="AC146" t="s">
        <v>893</v>
      </c>
      <c r="AD146"/>
      <c r="AE146" s="36" t="s">
        <v>222</v>
      </c>
      <c r="AF146">
        <v>35481</v>
      </c>
      <c r="AG146" s="185">
        <v>1114</v>
      </c>
      <c r="AH146" s="185">
        <v>1316</v>
      </c>
      <c r="AI146" s="185">
        <v>1616</v>
      </c>
      <c r="AJ146" s="185">
        <v>2082</v>
      </c>
    </row>
    <row r="147" spans="1:36" ht="15" x14ac:dyDescent="0.25">
      <c r="A147" s="36" t="s">
        <v>223</v>
      </c>
      <c r="B147" t="s">
        <v>814</v>
      </c>
      <c r="C147" s="185">
        <v>156800</v>
      </c>
      <c r="D147">
        <v>49200</v>
      </c>
      <c r="E147">
        <v>56250</v>
      </c>
      <c r="F147">
        <v>63300</v>
      </c>
      <c r="G147">
        <v>70300</v>
      </c>
      <c r="H147">
        <v>75950</v>
      </c>
      <c r="I147">
        <v>81550</v>
      </c>
      <c r="J147">
        <v>87200</v>
      </c>
      <c r="K147">
        <v>92800</v>
      </c>
      <c r="L147">
        <v>29550</v>
      </c>
      <c r="M147">
        <v>33800</v>
      </c>
      <c r="N147">
        <v>38000</v>
      </c>
      <c r="O147">
        <v>42200</v>
      </c>
      <c r="P147">
        <v>45600</v>
      </c>
      <c r="Q147">
        <v>49000</v>
      </c>
      <c r="R147">
        <v>52350</v>
      </c>
      <c r="S147">
        <v>55750</v>
      </c>
      <c r="T147">
        <v>78750</v>
      </c>
      <c r="U147">
        <v>90000</v>
      </c>
      <c r="V147">
        <v>101250</v>
      </c>
      <c r="W147">
        <v>112500</v>
      </c>
      <c r="X147">
        <v>121500</v>
      </c>
      <c r="Y147">
        <v>130500</v>
      </c>
      <c r="Z147">
        <v>139500</v>
      </c>
      <c r="AA147">
        <v>148500</v>
      </c>
      <c r="AB147" s="36" t="s">
        <v>369</v>
      </c>
      <c r="AC147" t="s">
        <v>963</v>
      </c>
      <c r="AD147"/>
      <c r="AE147" s="36" t="s">
        <v>223</v>
      </c>
      <c r="AF147">
        <v>36928</v>
      </c>
      <c r="AG147" s="185">
        <v>1731</v>
      </c>
      <c r="AH147" s="185">
        <v>2100</v>
      </c>
      <c r="AI147" s="185">
        <v>2511</v>
      </c>
      <c r="AJ147" s="185">
        <v>3036</v>
      </c>
    </row>
    <row r="148" spans="1:36" ht="15" x14ac:dyDescent="0.25">
      <c r="A148" s="36" t="s">
        <v>224</v>
      </c>
      <c r="B148" t="s">
        <v>888</v>
      </c>
      <c r="C148" s="185">
        <v>126500</v>
      </c>
      <c r="D148">
        <v>44300</v>
      </c>
      <c r="E148">
        <v>50600</v>
      </c>
      <c r="F148">
        <v>56950</v>
      </c>
      <c r="G148">
        <v>63250</v>
      </c>
      <c r="H148">
        <v>68350</v>
      </c>
      <c r="I148">
        <v>73400</v>
      </c>
      <c r="J148">
        <v>78450</v>
      </c>
      <c r="K148">
        <v>83500</v>
      </c>
      <c r="L148">
        <v>26600</v>
      </c>
      <c r="M148">
        <v>30400</v>
      </c>
      <c r="N148">
        <v>34200</v>
      </c>
      <c r="O148">
        <v>37950</v>
      </c>
      <c r="P148">
        <v>41000</v>
      </c>
      <c r="Q148">
        <v>44360</v>
      </c>
      <c r="R148">
        <v>50040</v>
      </c>
      <c r="S148">
        <v>55720</v>
      </c>
      <c r="T148">
        <v>70850</v>
      </c>
      <c r="U148">
        <v>81000</v>
      </c>
      <c r="V148">
        <v>91100</v>
      </c>
      <c r="W148">
        <v>101200</v>
      </c>
      <c r="X148">
        <v>109300</v>
      </c>
      <c r="Y148">
        <v>117400</v>
      </c>
      <c r="Z148">
        <v>125500</v>
      </c>
      <c r="AA148">
        <v>133600</v>
      </c>
      <c r="AB148" s="36" t="s">
        <v>369</v>
      </c>
      <c r="AC148" t="s">
        <v>871</v>
      </c>
      <c r="AD148"/>
      <c r="AE148" s="36" t="s">
        <v>224</v>
      </c>
      <c r="AF148">
        <v>991</v>
      </c>
      <c r="AG148" s="185">
        <v>1104</v>
      </c>
      <c r="AH148" s="185">
        <v>1304</v>
      </c>
      <c r="AI148" s="185">
        <v>1601</v>
      </c>
      <c r="AJ148" s="185">
        <v>2062</v>
      </c>
    </row>
    <row r="149" spans="1:36" ht="15" x14ac:dyDescent="0.25">
      <c r="A149" s="36" t="s">
        <v>225</v>
      </c>
      <c r="B149" t="s">
        <v>755</v>
      </c>
      <c r="C149" s="185">
        <v>129200</v>
      </c>
      <c r="D149">
        <v>45250</v>
      </c>
      <c r="E149">
        <v>51700</v>
      </c>
      <c r="F149">
        <v>58150</v>
      </c>
      <c r="G149">
        <v>64600</v>
      </c>
      <c r="H149">
        <v>69800</v>
      </c>
      <c r="I149">
        <v>74950</v>
      </c>
      <c r="J149">
        <v>80150</v>
      </c>
      <c r="K149">
        <v>85300</v>
      </c>
      <c r="L149">
        <v>27150</v>
      </c>
      <c r="M149">
        <v>31000</v>
      </c>
      <c r="N149">
        <v>34900</v>
      </c>
      <c r="O149">
        <v>38750</v>
      </c>
      <c r="P149">
        <v>41850</v>
      </c>
      <c r="Q149">
        <v>44950</v>
      </c>
      <c r="R149">
        <v>50040</v>
      </c>
      <c r="S149">
        <v>55720</v>
      </c>
      <c r="T149">
        <v>72350</v>
      </c>
      <c r="U149">
        <v>82700</v>
      </c>
      <c r="V149">
        <v>93050</v>
      </c>
      <c r="W149">
        <v>103350</v>
      </c>
      <c r="X149">
        <v>111650</v>
      </c>
      <c r="Y149">
        <v>119900</v>
      </c>
      <c r="Z149">
        <v>128200</v>
      </c>
      <c r="AA149">
        <v>136450</v>
      </c>
      <c r="AB149" s="36" t="s">
        <v>369</v>
      </c>
      <c r="AC149" t="s">
        <v>755</v>
      </c>
      <c r="AD149"/>
      <c r="AE149" s="36" t="s">
        <v>225</v>
      </c>
      <c r="AF149">
        <v>30377</v>
      </c>
      <c r="AG149" s="185">
        <v>1286</v>
      </c>
      <c r="AH149" s="185">
        <v>1477</v>
      </c>
      <c r="AI149" s="185">
        <v>1865</v>
      </c>
      <c r="AJ149" s="185">
        <v>2236</v>
      </c>
    </row>
    <row r="150" spans="1:36" ht="15" x14ac:dyDescent="0.25">
      <c r="A150" s="36" t="s">
        <v>226</v>
      </c>
      <c r="B150" t="s">
        <v>871</v>
      </c>
      <c r="C150" s="185">
        <v>126500</v>
      </c>
      <c r="D150">
        <v>43750</v>
      </c>
      <c r="E150">
        <v>50000</v>
      </c>
      <c r="F150">
        <v>56250</v>
      </c>
      <c r="G150">
        <v>62500</v>
      </c>
      <c r="H150">
        <v>67500</v>
      </c>
      <c r="I150">
        <v>72500</v>
      </c>
      <c r="J150">
        <v>77500</v>
      </c>
      <c r="K150">
        <v>82500</v>
      </c>
      <c r="L150">
        <v>26250</v>
      </c>
      <c r="M150">
        <v>30000</v>
      </c>
      <c r="N150">
        <v>33750</v>
      </c>
      <c r="O150">
        <v>37500</v>
      </c>
      <c r="P150">
        <v>40500</v>
      </c>
      <c r="Q150">
        <v>44360</v>
      </c>
      <c r="R150">
        <v>50040</v>
      </c>
      <c r="S150">
        <v>55720</v>
      </c>
      <c r="T150">
        <v>70000</v>
      </c>
      <c r="U150">
        <v>80000</v>
      </c>
      <c r="V150">
        <v>90000</v>
      </c>
      <c r="W150">
        <v>100000</v>
      </c>
      <c r="X150">
        <v>108000</v>
      </c>
      <c r="Y150">
        <v>116000</v>
      </c>
      <c r="Z150">
        <v>124000</v>
      </c>
      <c r="AA150">
        <v>132000</v>
      </c>
      <c r="AB150" s="36" t="s">
        <v>369</v>
      </c>
      <c r="AC150" t="s">
        <v>1017</v>
      </c>
      <c r="AD150"/>
      <c r="AE150" s="36" t="s">
        <v>226</v>
      </c>
      <c r="AF150">
        <v>2587</v>
      </c>
      <c r="AG150" s="185">
        <v>1104</v>
      </c>
      <c r="AH150" s="185">
        <v>1304</v>
      </c>
      <c r="AI150" s="185">
        <v>1601</v>
      </c>
      <c r="AJ150" s="185">
        <v>2062</v>
      </c>
    </row>
    <row r="151" spans="1:36" ht="15" x14ac:dyDescent="0.25">
      <c r="A151" s="36" t="s">
        <v>227</v>
      </c>
      <c r="B151" t="s">
        <v>918</v>
      </c>
      <c r="C151" s="185">
        <v>123200</v>
      </c>
      <c r="D151">
        <v>43600</v>
      </c>
      <c r="E151">
        <v>49800</v>
      </c>
      <c r="F151">
        <v>56050</v>
      </c>
      <c r="G151">
        <v>62250</v>
      </c>
      <c r="H151">
        <v>67250</v>
      </c>
      <c r="I151">
        <v>72250</v>
      </c>
      <c r="J151">
        <v>77200</v>
      </c>
      <c r="K151">
        <v>82200</v>
      </c>
      <c r="L151">
        <v>26150</v>
      </c>
      <c r="M151">
        <v>29900</v>
      </c>
      <c r="N151">
        <v>33650</v>
      </c>
      <c r="O151">
        <v>37350</v>
      </c>
      <c r="P151">
        <v>40350</v>
      </c>
      <c r="Q151">
        <v>44360</v>
      </c>
      <c r="R151">
        <v>50040</v>
      </c>
      <c r="S151">
        <v>55720</v>
      </c>
      <c r="T151">
        <v>69750</v>
      </c>
      <c r="U151">
        <v>79700</v>
      </c>
      <c r="V151">
        <v>89650</v>
      </c>
      <c r="W151">
        <v>99600</v>
      </c>
      <c r="X151">
        <v>107600</v>
      </c>
      <c r="Y151">
        <v>115550</v>
      </c>
      <c r="Z151">
        <v>123550</v>
      </c>
      <c r="AA151">
        <v>131500</v>
      </c>
      <c r="AB151" s="36" t="s">
        <v>369</v>
      </c>
      <c r="AC151" t="s">
        <v>918</v>
      </c>
      <c r="AD151"/>
      <c r="AE151" s="36" t="s">
        <v>227</v>
      </c>
      <c r="AF151">
        <v>44039</v>
      </c>
      <c r="AG151" s="185">
        <v>1372</v>
      </c>
      <c r="AH151" s="185">
        <v>1591</v>
      </c>
      <c r="AI151" s="185">
        <v>1969</v>
      </c>
      <c r="AJ151" s="185">
        <v>2433</v>
      </c>
    </row>
    <row r="152" spans="1:36" ht="15" x14ac:dyDescent="0.25">
      <c r="A152" s="36" t="s">
        <v>228</v>
      </c>
      <c r="B152" t="s">
        <v>893</v>
      </c>
      <c r="C152" s="185">
        <v>122800</v>
      </c>
      <c r="D152">
        <v>43600</v>
      </c>
      <c r="E152">
        <v>49800</v>
      </c>
      <c r="F152">
        <v>56050</v>
      </c>
      <c r="G152">
        <v>62250</v>
      </c>
      <c r="H152">
        <v>67250</v>
      </c>
      <c r="I152">
        <v>72250</v>
      </c>
      <c r="J152">
        <v>77200</v>
      </c>
      <c r="K152">
        <v>82200</v>
      </c>
      <c r="L152">
        <v>26150</v>
      </c>
      <c r="M152">
        <v>29900</v>
      </c>
      <c r="N152">
        <v>33650</v>
      </c>
      <c r="O152">
        <v>37350</v>
      </c>
      <c r="P152">
        <v>40350</v>
      </c>
      <c r="Q152">
        <v>44360</v>
      </c>
      <c r="R152">
        <v>50040</v>
      </c>
      <c r="S152">
        <v>55720</v>
      </c>
      <c r="T152">
        <v>69750</v>
      </c>
      <c r="U152">
        <v>79700</v>
      </c>
      <c r="V152">
        <v>89650</v>
      </c>
      <c r="W152">
        <v>99600</v>
      </c>
      <c r="X152">
        <v>107600</v>
      </c>
      <c r="Y152">
        <v>115550</v>
      </c>
      <c r="Z152">
        <v>123550</v>
      </c>
      <c r="AA152">
        <v>131500</v>
      </c>
      <c r="AB152" s="36" t="s">
        <v>369</v>
      </c>
      <c r="AC152" t="s">
        <v>893</v>
      </c>
      <c r="AD152"/>
      <c r="AE152" s="36" t="s">
        <v>228</v>
      </c>
      <c r="AF152">
        <v>1474</v>
      </c>
      <c r="AG152" s="185">
        <v>1114</v>
      </c>
      <c r="AH152" s="185">
        <v>1316</v>
      </c>
      <c r="AI152" s="185">
        <v>1616</v>
      </c>
      <c r="AJ152" s="185">
        <v>2082</v>
      </c>
    </row>
    <row r="153" spans="1:36" ht="15" x14ac:dyDescent="0.25">
      <c r="A153" s="36" t="s">
        <v>229</v>
      </c>
      <c r="B153" t="s">
        <v>893</v>
      </c>
      <c r="C153" s="185">
        <v>122800</v>
      </c>
      <c r="D153">
        <v>43600</v>
      </c>
      <c r="E153">
        <v>49800</v>
      </c>
      <c r="F153">
        <v>56050</v>
      </c>
      <c r="G153">
        <v>62250</v>
      </c>
      <c r="H153">
        <v>67250</v>
      </c>
      <c r="I153">
        <v>72250</v>
      </c>
      <c r="J153">
        <v>77200</v>
      </c>
      <c r="K153">
        <v>82200</v>
      </c>
      <c r="L153">
        <v>26150</v>
      </c>
      <c r="M153">
        <v>29900</v>
      </c>
      <c r="N153">
        <v>33650</v>
      </c>
      <c r="O153">
        <v>37350</v>
      </c>
      <c r="P153">
        <v>40350</v>
      </c>
      <c r="Q153">
        <v>44360</v>
      </c>
      <c r="R153">
        <v>50040</v>
      </c>
      <c r="S153">
        <v>55720</v>
      </c>
      <c r="T153">
        <v>69750</v>
      </c>
      <c r="U153">
        <v>79700</v>
      </c>
      <c r="V153">
        <v>89650</v>
      </c>
      <c r="W153">
        <v>99600</v>
      </c>
      <c r="X153">
        <v>107600</v>
      </c>
      <c r="Y153">
        <v>115550</v>
      </c>
      <c r="Z153">
        <v>123550</v>
      </c>
      <c r="AA153">
        <v>131500</v>
      </c>
      <c r="AB153" s="36" t="s">
        <v>369</v>
      </c>
      <c r="AC153" t="s">
        <v>893</v>
      </c>
      <c r="AD153"/>
      <c r="AE153" s="36" t="s">
        <v>229</v>
      </c>
      <c r="AF153">
        <v>3648</v>
      </c>
      <c r="AG153" s="185">
        <v>1114</v>
      </c>
      <c r="AH153" s="185">
        <v>1316</v>
      </c>
      <c r="AI153" s="185">
        <v>1616</v>
      </c>
      <c r="AJ153" s="185">
        <v>2082</v>
      </c>
    </row>
    <row r="154" spans="1:36" ht="15" x14ac:dyDescent="0.25">
      <c r="A154" s="36" t="s">
        <v>230</v>
      </c>
      <c r="B154" t="s">
        <v>848</v>
      </c>
      <c r="C154" s="185">
        <v>114000</v>
      </c>
      <c r="D154">
        <v>43600</v>
      </c>
      <c r="E154">
        <v>49800</v>
      </c>
      <c r="F154">
        <v>56050</v>
      </c>
      <c r="G154">
        <v>62250</v>
      </c>
      <c r="H154">
        <v>67250</v>
      </c>
      <c r="I154">
        <v>72250</v>
      </c>
      <c r="J154">
        <v>77200</v>
      </c>
      <c r="K154">
        <v>82200</v>
      </c>
      <c r="L154">
        <v>26150</v>
      </c>
      <c r="M154">
        <v>29900</v>
      </c>
      <c r="N154">
        <v>33650</v>
      </c>
      <c r="O154">
        <v>37350</v>
      </c>
      <c r="P154">
        <v>40350</v>
      </c>
      <c r="Q154">
        <v>44360</v>
      </c>
      <c r="R154">
        <v>50040</v>
      </c>
      <c r="S154">
        <v>55720</v>
      </c>
      <c r="T154">
        <v>69750</v>
      </c>
      <c r="U154">
        <v>79700</v>
      </c>
      <c r="V154">
        <v>89650</v>
      </c>
      <c r="W154">
        <v>99600</v>
      </c>
      <c r="X154">
        <v>107600</v>
      </c>
      <c r="Y154">
        <v>115550</v>
      </c>
      <c r="Z154">
        <v>123550</v>
      </c>
      <c r="AA154">
        <v>131500</v>
      </c>
      <c r="AB154" s="36" t="s">
        <v>369</v>
      </c>
      <c r="AC154" t="s">
        <v>848</v>
      </c>
      <c r="AD154"/>
      <c r="AE154" s="36" t="s">
        <v>230</v>
      </c>
      <c r="AF154">
        <v>114356</v>
      </c>
      <c r="AG154" s="185">
        <v>1246</v>
      </c>
      <c r="AH154" s="185">
        <v>1445</v>
      </c>
      <c r="AI154" s="185">
        <v>1788</v>
      </c>
      <c r="AJ154" s="185">
        <v>2210</v>
      </c>
    </row>
    <row r="155" spans="1:36" ht="15" x14ac:dyDescent="0.25">
      <c r="A155" s="36" t="s">
        <v>231</v>
      </c>
      <c r="B155" t="s">
        <v>936</v>
      </c>
      <c r="C155" s="185">
        <v>111900</v>
      </c>
      <c r="D155">
        <v>43600</v>
      </c>
      <c r="E155">
        <v>49800</v>
      </c>
      <c r="F155">
        <v>56050</v>
      </c>
      <c r="G155">
        <v>62250</v>
      </c>
      <c r="H155">
        <v>67250</v>
      </c>
      <c r="I155">
        <v>72250</v>
      </c>
      <c r="J155">
        <v>77200</v>
      </c>
      <c r="K155">
        <v>82200</v>
      </c>
      <c r="L155">
        <v>26150</v>
      </c>
      <c r="M155">
        <v>29900</v>
      </c>
      <c r="N155">
        <v>33650</v>
      </c>
      <c r="O155">
        <v>37350</v>
      </c>
      <c r="P155">
        <v>40350</v>
      </c>
      <c r="Q155">
        <v>44360</v>
      </c>
      <c r="R155">
        <v>50040</v>
      </c>
      <c r="S155">
        <v>55720</v>
      </c>
      <c r="T155">
        <v>69750</v>
      </c>
      <c r="U155">
        <v>79700</v>
      </c>
      <c r="V155">
        <v>89650</v>
      </c>
      <c r="W155">
        <v>99600</v>
      </c>
      <c r="X155">
        <v>107600</v>
      </c>
      <c r="Y155">
        <v>115550</v>
      </c>
      <c r="Z155">
        <v>123550</v>
      </c>
      <c r="AA155">
        <v>131500</v>
      </c>
      <c r="AB155" s="36" t="s">
        <v>369</v>
      </c>
      <c r="AC155" t="s">
        <v>936</v>
      </c>
      <c r="AD155"/>
      <c r="AE155" s="36" t="s">
        <v>231</v>
      </c>
      <c r="AF155">
        <v>19629</v>
      </c>
      <c r="AG155" s="185">
        <v>1287</v>
      </c>
      <c r="AH155" s="185">
        <v>1496</v>
      </c>
      <c r="AI155" s="185">
        <v>1866</v>
      </c>
      <c r="AJ155" s="185">
        <v>2406</v>
      </c>
    </row>
    <row r="156" spans="1:36" ht="15" x14ac:dyDescent="0.25">
      <c r="A156" s="36" t="s">
        <v>232</v>
      </c>
      <c r="B156" t="s">
        <v>848</v>
      </c>
      <c r="C156" s="185">
        <v>114000</v>
      </c>
      <c r="D156">
        <v>43600</v>
      </c>
      <c r="E156">
        <v>49800</v>
      </c>
      <c r="F156">
        <v>56050</v>
      </c>
      <c r="G156">
        <v>62250</v>
      </c>
      <c r="H156">
        <v>67250</v>
      </c>
      <c r="I156">
        <v>72250</v>
      </c>
      <c r="J156">
        <v>77200</v>
      </c>
      <c r="K156">
        <v>82200</v>
      </c>
      <c r="L156">
        <v>26150</v>
      </c>
      <c r="M156">
        <v>29900</v>
      </c>
      <c r="N156">
        <v>33650</v>
      </c>
      <c r="O156">
        <v>37350</v>
      </c>
      <c r="P156">
        <v>40350</v>
      </c>
      <c r="Q156">
        <v>44360</v>
      </c>
      <c r="R156">
        <v>50040</v>
      </c>
      <c r="S156">
        <v>55720</v>
      </c>
      <c r="T156">
        <v>69750</v>
      </c>
      <c r="U156">
        <v>79700</v>
      </c>
      <c r="V156">
        <v>89650</v>
      </c>
      <c r="W156">
        <v>99600</v>
      </c>
      <c r="X156">
        <v>107600</v>
      </c>
      <c r="Y156">
        <v>115550</v>
      </c>
      <c r="Z156">
        <v>123550</v>
      </c>
      <c r="AA156">
        <v>131500</v>
      </c>
      <c r="AB156" s="36" t="s">
        <v>369</v>
      </c>
      <c r="AC156" t="s">
        <v>848</v>
      </c>
      <c r="AD156"/>
      <c r="AE156" s="36" t="s">
        <v>232</v>
      </c>
      <c r="AF156">
        <v>22171</v>
      </c>
      <c r="AG156" s="185">
        <v>1246</v>
      </c>
      <c r="AH156" s="185">
        <v>1445</v>
      </c>
      <c r="AI156" s="185">
        <v>1788</v>
      </c>
      <c r="AJ156" s="185">
        <v>2210</v>
      </c>
    </row>
    <row r="157" spans="1:36" ht="15" x14ac:dyDescent="0.25">
      <c r="A157" s="36" t="s">
        <v>11</v>
      </c>
      <c r="B157" t="s">
        <v>755</v>
      </c>
      <c r="C157" s="185">
        <v>129200</v>
      </c>
      <c r="D157">
        <v>45250</v>
      </c>
      <c r="E157">
        <v>51700</v>
      </c>
      <c r="F157">
        <v>58150</v>
      </c>
      <c r="G157">
        <v>64600</v>
      </c>
      <c r="H157">
        <v>69800</v>
      </c>
      <c r="I157">
        <v>74950</v>
      </c>
      <c r="J157">
        <v>80150</v>
      </c>
      <c r="K157">
        <v>85300</v>
      </c>
      <c r="L157">
        <v>27150</v>
      </c>
      <c r="M157">
        <v>31000</v>
      </c>
      <c r="N157">
        <v>34900</v>
      </c>
      <c r="O157">
        <v>38750</v>
      </c>
      <c r="P157">
        <v>41850</v>
      </c>
      <c r="Q157">
        <v>44950</v>
      </c>
      <c r="R157">
        <v>50040</v>
      </c>
      <c r="S157">
        <v>55720</v>
      </c>
      <c r="T157">
        <v>72350</v>
      </c>
      <c r="U157">
        <v>82700</v>
      </c>
      <c r="V157">
        <v>93050</v>
      </c>
      <c r="W157">
        <v>103350</v>
      </c>
      <c r="X157">
        <v>111650</v>
      </c>
      <c r="Y157">
        <v>119900</v>
      </c>
      <c r="Z157">
        <v>128200</v>
      </c>
      <c r="AA157">
        <v>136450</v>
      </c>
      <c r="AB157" s="36" t="s">
        <v>369</v>
      </c>
      <c r="AC157" t="s">
        <v>755</v>
      </c>
      <c r="AD157"/>
      <c r="AE157" s="36" t="s">
        <v>11</v>
      </c>
      <c r="AF157">
        <v>63809</v>
      </c>
      <c r="AG157" s="185">
        <v>1286</v>
      </c>
      <c r="AH157" s="185">
        <v>1477</v>
      </c>
      <c r="AI157" s="185">
        <v>1865</v>
      </c>
      <c r="AJ157" s="185">
        <v>2236</v>
      </c>
    </row>
    <row r="158" spans="1:36" ht="15" x14ac:dyDescent="0.25">
      <c r="A158" s="36" t="s">
        <v>233</v>
      </c>
      <c r="B158" t="s">
        <v>918</v>
      </c>
      <c r="C158" s="185">
        <v>123200</v>
      </c>
      <c r="D158">
        <v>43600</v>
      </c>
      <c r="E158">
        <v>49800</v>
      </c>
      <c r="F158">
        <v>56050</v>
      </c>
      <c r="G158">
        <v>62250</v>
      </c>
      <c r="H158">
        <v>67250</v>
      </c>
      <c r="I158">
        <v>72250</v>
      </c>
      <c r="J158">
        <v>77200</v>
      </c>
      <c r="K158">
        <v>82200</v>
      </c>
      <c r="L158">
        <v>26150</v>
      </c>
      <c r="M158">
        <v>29900</v>
      </c>
      <c r="N158">
        <v>33650</v>
      </c>
      <c r="O158">
        <v>37350</v>
      </c>
      <c r="P158">
        <v>40350</v>
      </c>
      <c r="Q158">
        <v>44360</v>
      </c>
      <c r="R158">
        <v>50040</v>
      </c>
      <c r="S158">
        <v>55720</v>
      </c>
      <c r="T158">
        <v>69750</v>
      </c>
      <c r="U158">
        <v>79700</v>
      </c>
      <c r="V158">
        <v>89650</v>
      </c>
      <c r="W158">
        <v>99600</v>
      </c>
      <c r="X158">
        <v>107600</v>
      </c>
      <c r="Y158">
        <v>115550</v>
      </c>
      <c r="Z158">
        <v>123550</v>
      </c>
      <c r="AA158">
        <v>131500</v>
      </c>
      <c r="AB158" s="36" t="s">
        <v>369</v>
      </c>
      <c r="AC158" t="s">
        <v>918</v>
      </c>
      <c r="AD158"/>
      <c r="AE158" s="36" t="s">
        <v>233</v>
      </c>
      <c r="AF158">
        <v>55147</v>
      </c>
      <c r="AG158" s="185">
        <v>1372</v>
      </c>
      <c r="AH158" s="185">
        <v>1591</v>
      </c>
      <c r="AI158" s="185">
        <v>1969</v>
      </c>
      <c r="AJ158" s="185">
        <v>2433</v>
      </c>
    </row>
    <row r="159" spans="1:36" ht="15" x14ac:dyDescent="0.25">
      <c r="A159" s="36" t="s">
        <v>234</v>
      </c>
      <c r="B159" t="s">
        <v>845</v>
      </c>
      <c r="C159" s="185">
        <v>129200</v>
      </c>
      <c r="D159">
        <v>46000</v>
      </c>
      <c r="E159">
        <v>52550</v>
      </c>
      <c r="F159">
        <v>59100</v>
      </c>
      <c r="G159">
        <v>65650</v>
      </c>
      <c r="H159">
        <v>70950</v>
      </c>
      <c r="I159">
        <v>76200</v>
      </c>
      <c r="J159">
        <v>81450</v>
      </c>
      <c r="K159">
        <v>86700</v>
      </c>
      <c r="L159">
        <v>27600</v>
      </c>
      <c r="M159">
        <v>31550</v>
      </c>
      <c r="N159">
        <v>35500</v>
      </c>
      <c r="O159">
        <v>39400</v>
      </c>
      <c r="P159">
        <v>42600</v>
      </c>
      <c r="Q159">
        <v>45750</v>
      </c>
      <c r="R159">
        <v>50040</v>
      </c>
      <c r="S159">
        <v>55720</v>
      </c>
      <c r="T159">
        <v>73550</v>
      </c>
      <c r="U159">
        <v>84050</v>
      </c>
      <c r="V159">
        <v>94550</v>
      </c>
      <c r="W159">
        <v>105050</v>
      </c>
      <c r="X159">
        <v>113500</v>
      </c>
      <c r="Y159">
        <v>121900</v>
      </c>
      <c r="Z159">
        <v>130300</v>
      </c>
      <c r="AA159">
        <v>138700</v>
      </c>
      <c r="AB159" s="36" t="s">
        <v>369</v>
      </c>
      <c r="AC159" t="s">
        <v>845</v>
      </c>
      <c r="AD159"/>
      <c r="AE159" s="36" t="s">
        <v>234</v>
      </c>
      <c r="AF159">
        <v>6832</v>
      </c>
      <c r="AG159" s="185">
        <v>1286</v>
      </c>
      <c r="AH159" s="185">
        <v>1477</v>
      </c>
      <c r="AI159" s="185">
        <v>1865</v>
      </c>
      <c r="AJ159" s="185">
        <v>2236</v>
      </c>
    </row>
    <row r="160" spans="1:36" ht="15" x14ac:dyDescent="0.25">
      <c r="A160" s="36" t="s">
        <v>235</v>
      </c>
      <c r="B160" t="s">
        <v>996</v>
      </c>
      <c r="C160" s="185">
        <v>156800</v>
      </c>
      <c r="D160">
        <v>57050</v>
      </c>
      <c r="E160">
        <v>65200</v>
      </c>
      <c r="F160">
        <v>73350</v>
      </c>
      <c r="G160">
        <v>81500</v>
      </c>
      <c r="H160">
        <v>88050</v>
      </c>
      <c r="I160">
        <v>94550</v>
      </c>
      <c r="J160">
        <v>101100</v>
      </c>
      <c r="K160">
        <v>107600</v>
      </c>
      <c r="L160">
        <v>34250</v>
      </c>
      <c r="M160">
        <v>39150</v>
      </c>
      <c r="N160">
        <v>44050</v>
      </c>
      <c r="O160">
        <v>48900</v>
      </c>
      <c r="P160">
        <v>52850</v>
      </c>
      <c r="Q160">
        <v>56750</v>
      </c>
      <c r="R160">
        <v>60650</v>
      </c>
      <c r="S160">
        <v>64550</v>
      </c>
      <c r="T160">
        <v>82000</v>
      </c>
      <c r="U160">
        <v>93700</v>
      </c>
      <c r="V160">
        <v>105400</v>
      </c>
      <c r="W160">
        <v>117100</v>
      </c>
      <c r="X160">
        <v>126500</v>
      </c>
      <c r="Y160">
        <v>135850</v>
      </c>
      <c r="Z160">
        <v>145250</v>
      </c>
      <c r="AA160">
        <v>154600</v>
      </c>
      <c r="AB160" s="36" t="s">
        <v>369</v>
      </c>
      <c r="AC160" t="s">
        <v>963</v>
      </c>
      <c r="AD160"/>
      <c r="AE160" s="36" t="s">
        <v>235</v>
      </c>
      <c r="AF160">
        <v>10335</v>
      </c>
      <c r="AG160" s="185">
        <v>1731</v>
      </c>
      <c r="AH160" s="185">
        <v>2100</v>
      </c>
      <c r="AI160" s="185">
        <v>2511</v>
      </c>
      <c r="AJ160" s="185">
        <v>3036</v>
      </c>
    </row>
    <row r="161" spans="1:36" ht="15" x14ac:dyDescent="0.25">
      <c r="A161" s="36" t="s">
        <v>236</v>
      </c>
      <c r="B161" t="s">
        <v>999</v>
      </c>
      <c r="C161" s="185">
        <v>156800</v>
      </c>
      <c r="D161">
        <v>57050</v>
      </c>
      <c r="E161">
        <v>65200</v>
      </c>
      <c r="F161">
        <v>73350</v>
      </c>
      <c r="G161">
        <v>81500</v>
      </c>
      <c r="H161">
        <v>88050</v>
      </c>
      <c r="I161">
        <v>94550</v>
      </c>
      <c r="J161">
        <v>101100</v>
      </c>
      <c r="K161">
        <v>107600</v>
      </c>
      <c r="L161">
        <v>34250</v>
      </c>
      <c r="M161">
        <v>39150</v>
      </c>
      <c r="N161">
        <v>44050</v>
      </c>
      <c r="O161">
        <v>48900</v>
      </c>
      <c r="P161">
        <v>52850</v>
      </c>
      <c r="Q161">
        <v>56750</v>
      </c>
      <c r="R161">
        <v>60650</v>
      </c>
      <c r="S161">
        <v>64550</v>
      </c>
      <c r="T161">
        <v>82000</v>
      </c>
      <c r="U161">
        <v>93700</v>
      </c>
      <c r="V161">
        <v>105400</v>
      </c>
      <c r="W161">
        <v>117100</v>
      </c>
      <c r="X161">
        <v>126500</v>
      </c>
      <c r="Y161">
        <v>135850</v>
      </c>
      <c r="Z161">
        <v>145250</v>
      </c>
      <c r="AA161">
        <v>154600</v>
      </c>
      <c r="AB161" s="36" t="s">
        <v>369</v>
      </c>
      <c r="AC161" t="s">
        <v>963</v>
      </c>
      <c r="AD161"/>
      <c r="AE161" s="36" t="s">
        <v>236</v>
      </c>
      <c r="AF161">
        <v>27282</v>
      </c>
      <c r="AG161" s="185">
        <v>1731</v>
      </c>
      <c r="AH161" s="185">
        <v>2100</v>
      </c>
      <c r="AI161" s="185">
        <v>2511</v>
      </c>
      <c r="AJ161" s="185">
        <v>3036</v>
      </c>
    </row>
    <row r="162" spans="1:36" ht="15" x14ac:dyDescent="0.25">
      <c r="A162" s="36" t="s">
        <v>237</v>
      </c>
      <c r="B162" t="s">
        <v>755</v>
      </c>
      <c r="C162" s="185">
        <v>129200</v>
      </c>
      <c r="D162">
        <v>45250</v>
      </c>
      <c r="E162">
        <v>51700</v>
      </c>
      <c r="F162">
        <v>58150</v>
      </c>
      <c r="G162">
        <v>64600</v>
      </c>
      <c r="H162">
        <v>69800</v>
      </c>
      <c r="I162">
        <v>74950</v>
      </c>
      <c r="J162">
        <v>80150</v>
      </c>
      <c r="K162">
        <v>85300</v>
      </c>
      <c r="L162">
        <v>27150</v>
      </c>
      <c r="M162">
        <v>31000</v>
      </c>
      <c r="N162">
        <v>34900</v>
      </c>
      <c r="O162">
        <v>38750</v>
      </c>
      <c r="P162">
        <v>41850</v>
      </c>
      <c r="Q162">
        <v>44950</v>
      </c>
      <c r="R162">
        <v>50040</v>
      </c>
      <c r="S162">
        <v>55720</v>
      </c>
      <c r="T162">
        <v>72350</v>
      </c>
      <c r="U162">
        <v>82700</v>
      </c>
      <c r="V162">
        <v>93050</v>
      </c>
      <c r="W162">
        <v>103350</v>
      </c>
      <c r="X162">
        <v>111650</v>
      </c>
      <c r="Y162">
        <v>119900</v>
      </c>
      <c r="Z162">
        <v>128200</v>
      </c>
      <c r="AA162">
        <v>136450</v>
      </c>
      <c r="AB162" s="36" t="s">
        <v>369</v>
      </c>
      <c r="AC162" t="s">
        <v>755</v>
      </c>
      <c r="AD162"/>
      <c r="AE162" s="36" t="s">
        <v>237</v>
      </c>
      <c r="AF162">
        <v>27180</v>
      </c>
      <c r="AG162" s="185">
        <v>1286</v>
      </c>
      <c r="AH162" s="185">
        <v>1477</v>
      </c>
      <c r="AI162" s="185">
        <v>1865</v>
      </c>
      <c r="AJ162" s="185">
        <v>2236</v>
      </c>
    </row>
    <row r="163" spans="1:36" ht="15" x14ac:dyDescent="0.25">
      <c r="A163" s="36" t="s">
        <v>238</v>
      </c>
      <c r="B163" t="s">
        <v>755</v>
      </c>
      <c r="C163" s="185">
        <v>129200</v>
      </c>
      <c r="D163">
        <v>45250</v>
      </c>
      <c r="E163">
        <v>51700</v>
      </c>
      <c r="F163">
        <v>58150</v>
      </c>
      <c r="G163">
        <v>64600</v>
      </c>
      <c r="H163">
        <v>69800</v>
      </c>
      <c r="I163">
        <v>74950</v>
      </c>
      <c r="J163">
        <v>80150</v>
      </c>
      <c r="K163">
        <v>85300</v>
      </c>
      <c r="L163">
        <v>27150</v>
      </c>
      <c r="M163">
        <v>31000</v>
      </c>
      <c r="N163">
        <v>34900</v>
      </c>
      <c r="O163">
        <v>38750</v>
      </c>
      <c r="P163">
        <v>41850</v>
      </c>
      <c r="Q163">
        <v>44950</v>
      </c>
      <c r="R163">
        <v>50040</v>
      </c>
      <c r="S163">
        <v>55720</v>
      </c>
      <c r="T163">
        <v>72350</v>
      </c>
      <c r="U163">
        <v>82700</v>
      </c>
      <c r="V163">
        <v>93050</v>
      </c>
      <c r="W163">
        <v>103350</v>
      </c>
      <c r="X163">
        <v>111650</v>
      </c>
      <c r="Y163">
        <v>119900</v>
      </c>
      <c r="Z163">
        <v>128200</v>
      </c>
      <c r="AA163">
        <v>136450</v>
      </c>
      <c r="AB163" s="36" t="s">
        <v>369</v>
      </c>
      <c r="AC163" t="s">
        <v>755</v>
      </c>
      <c r="AD163"/>
      <c r="AE163" s="36" t="s">
        <v>238</v>
      </c>
      <c r="AF163">
        <v>5563</v>
      </c>
      <c r="AG163" s="185">
        <v>1286</v>
      </c>
      <c r="AH163" s="185">
        <v>1477</v>
      </c>
      <c r="AI163" s="185">
        <v>1865</v>
      </c>
      <c r="AJ163" s="185">
        <v>2236</v>
      </c>
    </row>
    <row r="164" spans="1:36" ht="15" x14ac:dyDescent="0.25">
      <c r="A164" s="36" t="s">
        <v>239</v>
      </c>
      <c r="B164" t="s">
        <v>1002</v>
      </c>
      <c r="C164" s="185">
        <v>156800</v>
      </c>
      <c r="D164">
        <v>57050</v>
      </c>
      <c r="E164">
        <v>65200</v>
      </c>
      <c r="F164">
        <v>73350</v>
      </c>
      <c r="G164">
        <v>81500</v>
      </c>
      <c r="H164">
        <v>88050</v>
      </c>
      <c r="I164">
        <v>94550</v>
      </c>
      <c r="J164">
        <v>101100</v>
      </c>
      <c r="K164">
        <v>107600</v>
      </c>
      <c r="L164">
        <v>34250</v>
      </c>
      <c r="M164">
        <v>39150</v>
      </c>
      <c r="N164">
        <v>44050</v>
      </c>
      <c r="O164">
        <v>48900</v>
      </c>
      <c r="P164">
        <v>52850</v>
      </c>
      <c r="Q164">
        <v>56750</v>
      </c>
      <c r="R164">
        <v>60650</v>
      </c>
      <c r="S164">
        <v>64550</v>
      </c>
      <c r="T164">
        <v>82000</v>
      </c>
      <c r="U164">
        <v>93700</v>
      </c>
      <c r="V164">
        <v>105400</v>
      </c>
      <c r="W164">
        <v>117100</v>
      </c>
      <c r="X164">
        <v>126500</v>
      </c>
      <c r="Y164">
        <v>135850</v>
      </c>
      <c r="Z164">
        <v>145250</v>
      </c>
      <c r="AA164">
        <v>154600</v>
      </c>
      <c r="AB164" s="36" t="s">
        <v>369</v>
      </c>
      <c r="AC164" t="s">
        <v>963</v>
      </c>
      <c r="AD164"/>
      <c r="AE164" s="36" t="s">
        <v>239</v>
      </c>
      <c r="AF164">
        <v>18439</v>
      </c>
      <c r="AG164" s="185">
        <v>1731</v>
      </c>
      <c r="AH164" s="185">
        <v>2100</v>
      </c>
      <c r="AI164" s="185">
        <v>2511</v>
      </c>
      <c r="AJ164" s="185">
        <v>3036</v>
      </c>
    </row>
    <row r="165" spans="1:36" ht="15" x14ac:dyDescent="0.25">
      <c r="A165" s="36" t="s">
        <v>240</v>
      </c>
      <c r="B165" t="s">
        <v>893</v>
      </c>
      <c r="C165" s="185">
        <v>122800</v>
      </c>
      <c r="D165">
        <v>43600</v>
      </c>
      <c r="E165">
        <v>49800</v>
      </c>
      <c r="F165">
        <v>56050</v>
      </c>
      <c r="G165">
        <v>62250</v>
      </c>
      <c r="H165">
        <v>67250</v>
      </c>
      <c r="I165">
        <v>72250</v>
      </c>
      <c r="J165">
        <v>77200</v>
      </c>
      <c r="K165">
        <v>82200</v>
      </c>
      <c r="L165">
        <v>26150</v>
      </c>
      <c r="M165">
        <v>29900</v>
      </c>
      <c r="N165">
        <v>33650</v>
      </c>
      <c r="O165">
        <v>37350</v>
      </c>
      <c r="P165">
        <v>40350</v>
      </c>
      <c r="Q165">
        <v>44360</v>
      </c>
      <c r="R165">
        <v>50040</v>
      </c>
      <c r="S165">
        <v>55720</v>
      </c>
      <c r="T165">
        <v>69750</v>
      </c>
      <c r="U165">
        <v>79700</v>
      </c>
      <c r="V165">
        <v>89650</v>
      </c>
      <c r="W165">
        <v>99600</v>
      </c>
      <c r="X165">
        <v>107600</v>
      </c>
      <c r="Y165">
        <v>115550</v>
      </c>
      <c r="Z165">
        <v>123550</v>
      </c>
      <c r="AA165">
        <v>131500</v>
      </c>
      <c r="AB165" s="36" t="s">
        <v>369</v>
      </c>
      <c r="AC165" t="s">
        <v>893</v>
      </c>
      <c r="AD165"/>
      <c r="AE165" s="36" t="s">
        <v>240</v>
      </c>
      <c r="AF165">
        <v>10242</v>
      </c>
      <c r="AG165" s="185">
        <v>1114</v>
      </c>
      <c r="AH165" s="185">
        <v>1316</v>
      </c>
      <c r="AI165" s="185">
        <v>1616</v>
      </c>
      <c r="AJ165" s="185">
        <v>2082</v>
      </c>
    </row>
    <row r="166" spans="1:36" ht="15" x14ac:dyDescent="0.25">
      <c r="A166" s="36" t="s">
        <v>241</v>
      </c>
      <c r="B166" t="s">
        <v>936</v>
      </c>
      <c r="C166" s="185">
        <v>111900</v>
      </c>
      <c r="D166">
        <v>43600</v>
      </c>
      <c r="E166">
        <v>49800</v>
      </c>
      <c r="F166">
        <v>56050</v>
      </c>
      <c r="G166">
        <v>62250</v>
      </c>
      <c r="H166">
        <v>67250</v>
      </c>
      <c r="I166">
        <v>72250</v>
      </c>
      <c r="J166">
        <v>77200</v>
      </c>
      <c r="K166">
        <v>82200</v>
      </c>
      <c r="L166">
        <v>26150</v>
      </c>
      <c r="M166">
        <v>29900</v>
      </c>
      <c r="N166">
        <v>33650</v>
      </c>
      <c r="O166">
        <v>37350</v>
      </c>
      <c r="P166">
        <v>40350</v>
      </c>
      <c r="Q166">
        <v>44360</v>
      </c>
      <c r="R166">
        <v>50040</v>
      </c>
      <c r="S166">
        <v>55720</v>
      </c>
      <c r="T166">
        <v>69750</v>
      </c>
      <c r="U166">
        <v>79700</v>
      </c>
      <c r="V166">
        <v>89650</v>
      </c>
      <c r="W166">
        <v>99600</v>
      </c>
      <c r="X166">
        <v>107600</v>
      </c>
      <c r="Y166">
        <v>115550</v>
      </c>
      <c r="Z166">
        <v>123550</v>
      </c>
      <c r="AA166">
        <v>131500</v>
      </c>
      <c r="AB166" s="36" t="s">
        <v>369</v>
      </c>
      <c r="AC166" t="s">
        <v>936</v>
      </c>
      <c r="AD166"/>
      <c r="AE166" s="36" t="s">
        <v>241</v>
      </c>
      <c r="AF166">
        <v>23905</v>
      </c>
      <c r="AG166" s="185">
        <v>1287</v>
      </c>
      <c r="AH166" s="185">
        <v>1496</v>
      </c>
      <c r="AI166" s="185">
        <v>1866</v>
      </c>
      <c r="AJ166" s="185">
        <v>2406</v>
      </c>
    </row>
    <row r="167" spans="1:36" ht="15" x14ac:dyDescent="0.25">
      <c r="A167" s="36" t="s">
        <v>243</v>
      </c>
      <c r="B167" t="s">
        <v>755</v>
      </c>
      <c r="C167" s="185">
        <v>129200</v>
      </c>
      <c r="D167">
        <v>45250</v>
      </c>
      <c r="E167">
        <v>51700</v>
      </c>
      <c r="F167">
        <v>58150</v>
      </c>
      <c r="G167">
        <v>64600</v>
      </c>
      <c r="H167">
        <v>69800</v>
      </c>
      <c r="I167">
        <v>74950</v>
      </c>
      <c r="J167">
        <v>80150</v>
      </c>
      <c r="K167">
        <v>85300</v>
      </c>
      <c r="L167">
        <v>27150</v>
      </c>
      <c r="M167">
        <v>31000</v>
      </c>
      <c r="N167">
        <v>34900</v>
      </c>
      <c r="O167">
        <v>38750</v>
      </c>
      <c r="P167">
        <v>41850</v>
      </c>
      <c r="Q167">
        <v>44950</v>
      </c>
      <c r="R167">
        <v>50040</v>
      </c>
      <c r="S167">
        <v>55720</v>
      </c>
      <c r="T167">
        <v>72350</v>
      </c>
      <c r="U167">
        <v>82700</v>
      </c>
      <c r="V167">
        <v>93050</v>
      </c>
      <c r="W167">
        <v>103350</v>
      </c>
      <c r="X167">
        <v>111650</v>
      </c>
      <c r="Y167">
        <v>119900</v>
      </c>
      <c r="Z167">
        <v>128200</v>
      </c>
      <c r="AA167">
        <v>136450</v>
      </c>
      <c r="AB167" s="36" t="s">
        <v>369</v>
      </c>
      <c r="AC167" t="s">
        <v>755</v>
      </c>
      <c r="AD167"/>
      <c r="AE167" s="36" t="s">
        <v>243</v>
      </c>
      <c r="AF167">
        <v>12555</v>
      </c>
      <c r="AG167" s="185">
        <v>1286</v>
      </c>
      <c r="AH167" s="185">
        <v>1477</v>
      </c>
      <c r="AI167" s="185">
        <v>1865</v>
      </c>
      <c r="AJ167" s="185">
        <v>2236</v>
      </c>
    </row>
    <row r="168" spans="1:36" ht="15" x14ac:dyDescent="0.25">
      <c r="A168" s="36" t="s">
        <v>242</v>
      </c>
      <c r="B168" t="s">
        <v>755</v>
      </c>
      <c r="C168" s="185">
        <v>129200</v>
      </c>
      <c r="D168">
        <v>45250</v>
      </c>
      <c r="E168">
        <v>51700</v>
      </c>
      <c r="F168">
        <v>58150</v>
      </c>
      <c r="G168">
        <v>64600</v>
      </c>
      <c r="H168">
        <v>69800</v>
      </c>
      <c r="I168">
        <v>74950</v>
      </c>
      <c r="J168">
        <v>80150</v>
      </c>
      <c r="K168">
        <v>85300</v>
      </c>
      <c r="L168">
        <v>27150</v>
      </c>
      <c r="M168">
        <v>31000</v>
      </c>
      <c r="N168">
        <v>34900</v>
      </c>
      <c r="O168">
        <v>38750</v>
      </c>
      <c r="P168">
        <v>41850</v>
      </c>
      <c r="Q168">
        <v>44950</v>
      </c>
      <c r="R168">
        <v>50040</v>
      </c>
      <c r="S168">
        <v>55720</v>
      </c>
      <c r="T168">
        <v>72350</v>
      </c>
      <c r="U168">
        <v>82700</v>
      </c>
      <c r="V168">
        <v>93050</v>
      </c>
      <c r="W168">
        <v>103350</v>
      </c>
      <c r="X168">
        <v>111650</v>
      </c>
      <c r="Y168">
        <v>119900</v>
      </c>
      <c r="Z168">
        <v>128200</v>
      </c>
      <c r="AA168">
        <v>136450</v>
      </c>
      <c r="AB168" s="36" t="s">
        <v>369</v>
      </c>
      <c r="AC168" t="s">
        <v>755</v>
      </c>
      <c r="AD168"/>
      <c r="AE168" s="36" t="s">
        <v>242</v>
      </c>
      <c r="AF168">
        <v>29367</v>
      </c>
      <c r="AG168" s="185">
        <v>1286</v>
      </c>
      <c r="AH168" s="185">
        <v>1477</v>
      </c>
      <c r="AI168" s="185">
        <v>1865</v>
      </c>
      <c r="AJ168" s="185">
        <v>2236</v>
      </c>
    </row>
    <row r="169" spans="1:36" ht="15" x14ac:dyDescent="0.25">
      <c r="A169" s="36" t="s">
        <v>244</v>
      </c>
      <c r="B169" t="s">
        <v>848</v>
      </c>
      <c r="C169" s="185">
        <v>114000</v>
      </c>
      <c r="D169">
        <v>43600</v>
      </c>
      <c r="E169">
        <v>49800</v>
      </c>
      <c r="F169">
        <v>56050</v>
      </c>
      <c r="G169">
        <v>62250</v>
      </c>
      <c r="H169">
        <v>67250</v>
      </c>
      <c r="I169">
        <v>72250</v>
      </c>
      <c r="J169">
        <v>77200</v>
      </c>
      <c r="K169">
        <v>82200</v>
      </c>
      <c r="L169">
        <v>26150</v>
      </c>
      <c r="M169">
        <v>29900</v>
      </c>
      <c r="N169">
        <v>33650</v>
      </c>
      <c r="O169">
        <v>37350</v>
      </c>
      <c r="P169">
        <v>40350</v>
      </c>
      <c r="Q169">
        <v>44360</v>
      </c>
      <c r="R169">
        <v>50040</v>
      </c>
      <c r="S169">
        <v>55720</v>
      </c>
      <c r="T169">
        <v>69750</v>
      </c>
      <c r="U169">
        <v>79700</v>
      </c>
      <c r="V169">
        <v>89650</v>
      </c>
      <c r="W169">
        <v>99600</v>
      </c>
      <c r="X169">
        <v>107600</v>
      </c>
      <c r="Y169">
        <v>115550</v>
      </c>
      <c r="Z169">
        <v>123550</v>
      </c>
      <c r="AA169">
        <v>131500</v>
      </c>
      <c r="AB169" s="36" t="s">
        <v>369</v>
      </c>
      <c r="AC169" t="s">
        <v>848</v>
      </c>
      <c r="AD169"/>
      <c r="AE169" s="36" t="s">
        <v>244</v>
      </c>
      <c r="AF169">
        <v>16192</v>
      </c>
      <c r="AG169" s="185">
        <v>1246</v>
      </c>
      <c r="AH169" s="185">
        <v>1445</v>
      </c>
      <c r="AI169" s="185">
        <v>1788</v>
      </c>
      <c r="AJ169" s="185">
        <v>2210</v>
      </c>
    </row>
    <row r="170" spans="1:36" ht="15" x14ac:dyDescent="0.25">
      <c r="A170" s="36" t="s">
        <v>245</v>
      </c>
      <c r="B170" t="s">
        <v>918</v>
      </c>
      <c r="C170" s="185">
        <v>123200</v>
      </c>
      <c r="D170">
        <v>43600</v>
      </c>
      <c r="E170">
        <v>49800</v>
      </c>
      <c r="F170">
        <v>56050</v>
      </c>
      <c r="G170">
        <v>62250</v>
      </c>
      <c r="H170">
        <v>67250</v>
      </c>
      <c r="I170">
        <v>72250</v>
      </c>
      <c r="J170">
        <v>77200</v>
      </c>
      <c r="K170">
        <v>82200</v>
      </c>
      <c r="L170">
        <v>26150</v>
      </c>
      <c r="M170">
        <v>29900</v>
      </c>
      <c r="N170">
        <v>33650</v>
      </c>
      <c r="O170">
        <v>37350</v>
      </c>
      <c r="P170">
        <v>40350</v>
      </c>
      <c r="Q170">
        <v>44360</v>
      </c>
      <c r="R170">
        <v>50040</v>
      </c>
      <c r="S170">
        <v>55720</v>
      </c>
      <c r="T170">
        <v>69750</v>
      </c>
      <c r="U170">
        <v>79700</v>
      </c>
      <c r="V170">
        <v>89650</v>
      </c>
      <c r="W170">
        <v>99600</v>
      </c>
      <c r="X170">
        <v>107600</v>
      </c>
      <c r="Y170">
        <v>115550</v>
      </c>
      <c r="Z170">
        <v>123550</v>
      </c>
      <c r="AA170">
        <v>131500</v>
      </c>
      <c r="AB170" s="36" t="s">
        <v>369</v>
      </c>
      <c r="AC170" t="s">
        <v>918</v>
      </c>
      <c r="AD170"/>
      <c r="AE170" s="36" t="s">
        <v>245</v>
      </c>
      <c r="AF170">
        <v>9041</v>
      </c>
      <c r="AG170" s="185">
        <v>1372</v>
      </c>
      <c r="AH170" s="185">
        <v>1591</v>
      </c>
      <c r="AI170" s="185">
        <v>1969</v>
      </c>
      <c r="AJ170" s="185">
        <v>2433</v>
      </c>
    </row>
    <row r="171" spans="1:36" ht="15" x14ac:dyDescent="0.25">
      <c r="A171" s="36" t="s">
        <v>246</v>
      </c>
      <c r="B171" t="s">
        <v>848</v>
      </c>
      <c r="C171" s="185">
        <v>114000</v>
      </c>
      <c r="D171">
        <v>43600</v>
      </c>
      <c r="E171">
        <v>49800</v>
      </c>
      <c r="F171">
        <v>56050</v>
      </c>
      <c r="G171">
        <v>62250</v>
      </c>
      <c r="H171">
        <v>67250</v>
      </c>
      <c r="I171">
        <v>72250</v>
      </c>
      <c r="J171">
        <v>77200</v>
      </c>
      <c r="K171">
        <v>82200</v>
      </c>
      <c r="L171">
        <v>26150</v>
      </c>
      <c r="M171">
        <v>29900</v>
      </c>
      <c r="N171">
        <v>33650</v>
      </c>
      <c r="O171">
        <v>37350</v>
      </c>
      <c r="P171">
        <v>40350</v>
      </c>
      <c r="Q171">
        <v>44360</v>
      </c>
      <c r="R171">
        <v>50040</v>
      </c>
      <c r="S171">
        <v>55720</v>
      </c>
      <c r="T171">
        <v>69750</v>
      </c>
      <c r="U171">
        <v>79700</v>
      </c>
      <c r="V171">
        <v>89650</v>
      </c>
      <c r="W171">
        <v>99600</v>
      </c>
      <c r="X171">
        <v>107600</v>
      </c>
      <c r="Y171">
        <v>115550</v>
      </c>
      <c r="Z171">
        <v>123550</v>
      </c>
      <c r="AA171">
        <v>131500</v>
      </c>
      <c r="AB171" s="36" t="s">
        <v>369</v>
      </c>
      <c r="AC171" t="s">
        <v>848</v>
      </c>
      <c r="AD171"/>
      <c r="AE171" s="36" t="s">
        <v>246</v>
      </c>
      <c r="AF171">
        <v>9787</v>
      </c>
      <c r="AG171" s="185">
        <v>1246</v>
      </c>
      <c r="AH171" s="185">
        <v>1445</v>
      </c>
      <c r="AI171" s="185">
        <v>1788</v>
      </c>
      <c r="AJ171" s="185">
        <v>2210</v>
      </c>
    </row>
    <row r="172" spans="1:36" ht="15" x14ac:dyDescent="0.25">
      <c r="A172" s="36" t="s">
        <v>247</v>
      </c>
      <c r="B172" t="s">
        <v>871</v>
      </c>
      <c r="C172" s="185">
        <v>126500</v>
      </c>
      <c r="D172">
        <v>43750</v>
      </c>
      <c r="E172">
        <v>50000</v>
      </c>
      <c r="F172">
        <v>56250</v>
      </c>
      <c r="G172">
        <v>62500</v>
      </c>
      <c r="H172">
        <v>67500</v>
      </c>
      <c r="I172">
        <v>72500</v>
      </c>
      <c r="J172">
        <v>77500</v>
      </c>
      <c r="K172">
        <v>82500</v>
      </c>
      <c r="L172">
        <v>26250</v>
      </c>
      <c r="M172">
        <v>30000</v>
      </c>
      <c r="N172">
        <v>33750</v>
      </c>
      <c r="O172">
        <v>37500</v>
      </c>
      <c r="P172">
        <v>40500</v>
      </c>
      <c r="Q172">
        <v>44360</v>
      </c>
      <c r="R172">
        <v>50040</v>
      </c>
      <c r="S172">
        <v>55720</v>
      </c>
      <c r="T172">
        <v>70000</v>
      </c>
      <c r="U172">
        <v>80000</v>
      </c>
      <c r="V172">
        <v>90000</v>
      </c>
      <c r="W172">
        <v>100000</v>
      </c>
      <c r="X172">
        <v>108000</v>
      </c>
      <c r="Y172">
        <v>116000</v>
      </c>
      <c r="Z172">
        <v>124000</v>
      </c>
      <c r="AA172">
        <v>132000</v>
      </c>
      <c r="AB172" s="36" t="s">
        <v>369</v>
      </c>
      <c r="AC172" t="s">
        <v>871</v>
      </c>
      <c r="AD172"/>
      <c r="AE172" s="36" t="s">
        <v>247</v>
      </c>
      <c r="AF172">
        <v>8267</v>
      </c>
      <c r="AG172" s="185">
        <v>1104</v>
      </c>
      <c r="AH172" s="185">
        <v>1304</v>
      </c>
      <c r="AI172" s="185">
        <v>1601</v>
      </c>
      <c r="AJ172" s="185">
        <v>2062</v>
      </c>
    </row>
  </sheetData>
  <sheetProtection algorithmName="SHA-512" hashValue="zZ0FiuKWm644XO4fwTBRTLRTQtlwsiX+d3n/qqOCXZzN/29+Xnl0ojoUjjDh2HPL02xWdZf2+Vg3M2dha8ENlg==" saltValue="ZU77zOX02FvE0SWhiPHrsA=="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7030A0"/>
  </sheetPr>
  <dimension ref="A1:F199"/>
  <sheetViews>
    <sheetView workbookViewId="0">
      <selection activeCell="E204" sqref="E204"/>
    </sheetView>
  </sheetViews>
  <sheetFormatPr defaultRowHeight="15" x14ac:dyDescent="0.25"/>
  <cols>
    <col min="3" max="3" width="14.7109375" customWidth="1"/>
    <col min="4" max="4" width="16.42578125" customWidth="1"/>
    <col min="5" max="5" width="19.28515625" customWidth="1"/>
    <col min="6" max="6" width="10.7109375" bestFit="1" customWidth="1"/>
    <col min="7" max="7" width="12.42578125" customWidth="1"/>
  </cols>
  <sheetData>
    <row r="1" spans="1:6" x14ac:dyDescent="0.25">
      <c r="A1" t="s">
        <v>304</v>
      </c>
      <c r="B1" s="81" t="s">
        <v>266</v>
      </c>
      <c r="C1" s="81" t="s">
        <v>263</v>
      </c>
      <c r="D1" s="81" t="s">
        <v>265</v>
      </c>
      <c r="E1" s="81" t="s">
        <v>272</v>
      </c>
      <c r="F1" s="60"/>
    </row>
    <row r="2" spans="1:6" x14ac:dyDescent="0.25">
      <c r="B2" s="81" t="s">
        <v>267</v>
      </c>
      <c r="C2" s="81"/>
      <c r="D2" s="81" t="s">
        <v>269</v>
      </c>
      <c r="E2" s="81" t="s">
        <v>273</v>
      </c>
      <c r="F2" s="60"/>
    </row>
    <row r="3" spans="1:6" x14ac:dyDescent="0.25">
      <c r="B3" s="81"/>
      <c r="C3" s="81"/>
      <c r="D3" s="81" t="s">
        <v>270</v>
      </c>
      <c r="E3" s="81"/>
      <c r="F3" s="60"/>
    </row>
    <row r="4" spans="1:6" x14ac:dyDescent="0.25">
      <c r="A4">
        <v>1</v>
      </c>
      <c r="B4" s="82" t="s">
        <v>12</v>
      </c>
      <c r="C4" s="86">
        <v>377.4</v>
      </c>
      <c r="D4" s="80"/>
      <c r="E4" s="80">
        <f>C4-D191</f>
        <v>63.796969696969711</v>
      </c>
      <c r="F4" s="60"/>
    </row>
    <row r="5" spans="1:6" x14ac:dyDescent="0.25">
      <c r="A5">
        <v>2</v>
      </c>
      <c r="B5" s="82" t="s">
        <v>12</v>
      </c>
      <c r="C5" s="86" t="s">
        <v>49</v>
      </c>
      <c r="D5" s="60"/>
      <c r="E5" s="60"/>
      <c r="F5" s="60"/>
    </row>
    <row r="6" spans="1:6" x14ac:dyDescent="0.25">
      <c r="A6">
        <v>3</v>
      </c>
      <c r="B6" s="82" t="s">
        <v>12</v>
      </c>
      <c r="C6" s="86">
        <v>219.9</v>
      </c>
      <c r="D6" s="60"/>
      <c r="E6" s="60"/>
      <c r="F6" s="60"/>
    </row>
    <row r="7" spans="1:6" x14ac:dyDescent="0.25">
      <c r="A7">
        <v>4</v>
      </c>
      <c r="B7" s="83" t="s">
        <v>12</v>
      </c>
      <c r="C7" s="86">
        <v>0</v>
      </c>
      <c r="D7" s="60"/>
      <c r="E7" s="60"/>
      <c r="F7" s="60"/>
    </row>
    <row r="8" spans="1:6" x14ac:dyDescent="0.25">
      <c r="A8">
        <v>5</v>
      </c>
      <c r="B8" s="83" t="s">
        <v>12</v>
      </c>
      <c r="C8" s="86">
        <v>326.79999999999995</v>
      </c>
      <c r="D8" s="80"/>
      <c r="E8" s="80">
        <f>C8-D191</f>
        <v>13.196969696969688</v>
      </c>
      <c r="F8" s="60"/>
    </row>
    <row r="9" spans="1:6" x14ac:dyDescent="0.25">
      <c r="A9">
        <v>6</v>
      </c>
      <c r="B9" s="83" t="s">
        <v>12</v>
      </c>
      <c r="C9" s="86">
        <v>238.79999999999998</v>
      </c>
      <c r="D9" s="80"/>
      <c r="E9" s="60"/>
      <c r="F9" s="60"/>
    </row>
    <row r="10" spans="1:6" x14ac:dyDescent="0.25">
      <c r="A10">
        <v>7</v>
      </c>
      <c r="B10" s="83" t="s">
        <v>12</v>
      </c>
      <c r="C10" s="86">
        <v>318.89999999999998</v>
      </c>
      <c r="D10" s="80"/>
      <c r="E10" s="80">
        <f>C10-D191</f>
        <v>5.2969696969697111</v>
      </c>
      <c r="F10" s="60" t="s">
        <v>271</v>
      </c>
    </row>
    <row r="11" spans="1:6" x14ac:dyDescent="0.25">
      <c r="A11">
        <v>8</v>
      </c>
      <c r="B11" s="83" t="s">
        <v>12</v>
      </c>
      <c r="C11" s="86" t="s">
        <v>49</v>
      </c>
      <c r="D11" s="80"/>
      <c r="E11" s="60"/>
      <c r="F11" s="60"/>
    </row>
    <row r="12" spans="1:6" x14ac:dyDescent="0.25">
      <c r="A12">
        <v>9</v>
      </c>
      <c r="B12" s="83" t="s">
        <v>12</v>
      </c>
      <c r="C12" s="86">
        <v>385.97499999999997</v>
      </c>
      <c r="D12" s="80"/>
      <c r="E12" s="80">
        <f>C12-D191</f>
        <v>72.3719696969697</v>
      </c>
      <c r="F12" s="60"/>
    </row>
    <row r="13" spans="1:6" x14ac:dyDescent="0.25">
      <c r="A13">
        <v>10</v>
      </c>
      <c r="B13" s="83" t="s">
        <v>12</v>
      </c>
      <c r="C13" s="86">
        <v>219.9</v>
      </c>
      <c r="D13" s="80"/>
      <c r="E13" s="60"/>
      <c r="F13" s="60"/>
    </row>
    <row r="14" spans="1:6" x14ac:dyDescent="0.25">
      <c r="A14">
        <v>11</v>
      </c>
      <c r="B14" s="83" t="s">
        <v>12</v>
      </c>
      <c r="C14" s="86">
        <v>219.9</v>
      </c>
      <c r="D14" s="80"/>
      <c r="E14" s="60"/>
      <c r="F14" s="60"/>
    </row>
    <row r="15" spans="1:6" x14ac:dyDescent="0.25">
      <c r="A15">
        <v>12</v>
      </c>
      <c r="B15" s="83" t="s">
        <v>12</v>
      </c>
      <c r="C15" s="86">
        <v>500.84999999999997</v>
      </c>
      <c r="D15" s="80"/>
      <c r="E15" s="80">
        <f>C15-D191</f>
        <v>187.2469696969697</v>
      </c>
      <c r="F15" s="60"/>
    </row>
    <row r="16" spans="1:6" x14ac:dyDescent="0.25">
      <c r="A16">
        <v>13</v>
      </c>
      <c r="B16" s="83" t="s">
        <v>12</v>
      </c>
      <c r="C16" s="86" t="s">
        <v>49</v>
      </c>
      <c r="D16" s="60"/>
      <c r="E16" s="60"/>
      <c r="F16" s="60"/>
    </row>
    <row r="17" spans="1:6" x14ac:dyDescent="0.25">
      <c r="A17">
        <v>14</v>
      </c>
      <c r="B17" s="83" t="s">
        <v>12</v>
      </c>
      <c r="C17" s="86">
        <v>360.99999999999994</v>
      </c>
      <c r="D17" s="80"/>
      <c r="E17" s="80">
        <f>C17-D191</f>
        <v>47.396969696969677</v>
      </c>
      <c r="F17" s="60"/>
    </row>
    <row r="18" spans="1:6" x14ac:dyDescent="0.25">
      <c r="A18">
        <v>15</v>
      </c>
      <c r="B18" s="82" t="s">
        <v>12</v>
      </c>
      <c r="C18" s="86">
        <v>225.9</v>
      </c>
      <c r="D18" s="60"/>
      <c r="E18" s="60"/>
      <c r="F18" s="60"/>
    </row>
    <row r="19" spans="1:6" x14ac:dyDescent="0.25">
      <c r="A19">
        <v>16</v>
      </c>
      <c r="B19" s="82" t="s">
        <v>12</v>
      </c>
      <c r="C19" s="86">
        <v>323.75</v>
      </c>
      <c r="D19" s="60"/>
      <c r="E19" s="80">
        <f>C19-D191</f>
        <v>10.146969696969734</v>
      </c>
      <c r="F19" s="60"/>
    </row>
    <row r="20" spans="1:6" x14ac:dyDescent="0.25">
      <c r="A20">
        <v>17</v>
      </c>
      <c r="B20" s="82" t="s">
        <v>12</v>
      </c>
      <c r="C20" s="86">
        <v>426.72500000000002</v>
      </c>
      <c r="D20" s="60"/>
      <c r="E20" s="80">
        <f>C20-D191</f>
        <v>113.12196969696976</v>
      </c>
      <c r="F20" s="60"/>
    </row>
    <row r="21" spans="1:6" x14ac:dyDescent="0.25">
      <c r="A21">
        <v>18</v>
      </c>
      <c r="B21" s="83" t="s">
        <v>12</v>
      </c>
      <c r="C21" s="86">
        <v>259.2</v>
      </c>
      <c r="D21" s="80"/>
      <c r="E21" s="60"/>
      <c r="F21" s="60"/>
    </row>
    <row r="22" spans="1:6" x14ac:dyDescent="0.25">
      <c r="A22">
        <v>19</v>
      </c>
      <c r="B22" s="83" t="s">
        <v>12</v>
      </c>
      <c r="C22" s="86">
        <v>378.95</v>
      </c>
      <c r="D22" s="80"/>
      <c r="E22" s="80">
        <f>C22-D191</f>
        <v>65.346969696969722</v>
      </c>
      <c r="F22" s="60"/>
    </row>
    <row r="23" spans="1:6" x14ac:dyDescent="0.25">
      <c r="A23">
        <v>20</v>
      </c>
      <c r="B23" s="83" t="s">
        <v>12</v>
      </c>
      <c r="C23" s="86">
        <v>225.9</v>
      </c>
      <c r="D23" s="60"/>
      <c r="E23" s="60"/>
      <c r="F23" s="60"/>
    </row>
    <row r="24" spans="1:6" x14ac:dyDescent="0.25">
      <c r="A24">
        <v>21</v>
      </c>
      <c r="B24" s="83" t="s">
        <v>12</v>
      </c>
      <c r="C24" s="86">
        <v>220.2</v>
      </c>
      <c r="D24" s="80"/>
      <c r="E24" s="60"/>
      <c r="F24" s="60"/>
    </row>
    <row r="25" spans="1:6" x14ac:dyDescent="0.25">
      <c r="A25">
        <v>22</v>
      </c>
      <c r="B25" s="83" t="s">
        <v>12</v>
      </c>
      <c r="C25" s="86">
        <v>141.9</v>
      </c>
      <c r="D25" s="60"/>
      <c r="E25" s="60"/>
      <c r="F25" s="60"/>
    </row>
    <row r="26" spans="1:6" x14ac:dyDescent="0.25">
      <c r="A26">
        <v>23</v>
      </c>
      <c r="B26" s="83" t="s">
        <v>12</v>
      </c>
      <c r="C26" s="86">
        <v>215.1</v>
      </c>
      <c r="D26" s="80"/>
      <c r="E26" s="60"/>
      <c r="F26" s="60"/>
    </row>
    <row r="27" spans="1:6" x14ac:dyDescent="0.25">
      <c r="A27">
        <v>24</v>
      </c>
      <c r="B27" s="83" t="s">
        <v>12</v>
      </c>
      <c r="C27" s="86">
        <v>311.39999999999998</v>
      </c>
      <c r="D27" s="60"/>
      <c r="E27" s="80"/>
      <c r="F27" s="60"/>
    </row>
    <row r="28" spans="1:6" x14ac:dyDescent="0.25">
      <c r="A28">
        <v>25</v>
      </c>
      <c r="B28" s="83" t="s">
        <v>12</v>
      </c>
      <c r="C28" s="86">
        <v>225.9</v>
      </c>
      <c r="D28" s="60"/>
      <c r="E28" s="60"/>
      <c r="F28" s="60"/>
    </row>
    <row r="29" spans="1:6" x14ac:dyDescent="0.25">
      <c r="A29">
        <v>26</v>
      </c>
      <c r="B29" s="83" t="s">
        <v>12</v>
      </c>
      <c r="C29" s="86">
        <v>225.9</v>
      </c>
      <c r="D29" s="60"/>
      <c r="E29" s="60"/>
      <c r="F29" s="60"/>
    </row>
    <row r="30" spans="1:6" x14ac:dyDescent="0.25">
      <c r="A30">
        <v>27</v>
      </c>
      <c r="B30" s="83" t="s">
        <v>12</v>
      </c>
      <c r="C30" s="86">
        <v>562.97499999999991</v>
      </c>
      <c r="D30" s="60"/>
      <c r="E30" s="80">
        <f>C30-D191</f>
        <v>249.37196969696964</v>
      </c>
      <c r="F30" s="60"/>
    </row>
    <row r="31" spans="1:6" x14ac:dyDescent="0.25">
      <c r="A31">
        <v>28</v>
      </c>
      <c r="B31" s="83" t="s">
        <v>12</v>
      </c>
      <c r="C31" s="86" t="s">
        <v>49</v>
      </c>
      <c r="D31" s="80"/>
      <c r="E31" s="60"/>
      <c r="F31" s="60"/>
    </row>
    <row r="32" spans="1:6" x14ac:dyDescent="0.25">
      <c r="A32">
        <v>29</v>
      </c>
      <c r="B32" s="82" t="s">
        <v>24</v>
      </c>
      <c r="C32" s="86">
        <v>572.47500000000002</v>
      </c>
      <c r="D32" s="60"/>
      <c r="E32" s="80">
        <f>C32-D191</f>
        <v>258.87196969696976</v>
      </c>
      <c r="F32" s="60"/>
    </row>
    <row r="33" spans="1:6" x14ac:dyDescent="0.25">
      <c r="A33">
        <v>30</v>
      </c>
      <c r="B33" s="82" t="s">
        <v>24</v>
      </c>
      <c r="C33" s="86" t="s">
        <v>49</v>
      </c>
      <c r="D33" s="60"/>
      <c r="E33" s="60"/>
      <c r="F33" s="60"/>
    </row>
    <row r="34" spans="1:6" x14ac:dyDescent="0.25">
      <c r="A34">
        <v>31</v>
      </c>
      <c r="B34" s="82" t="s">
        <v>24</v>
      </c>
      <c r="C34" s="86" t="s">
        <v>49</v>
      </c>
      <c r="D34" s="60"/>
      <c r="E34" s="60"/>
      <c r="F34" s="60"/>
    </row>
    <row r="35" spans="1:6" x14ac:dyDescent="0.25">
      <c r="A35">
        <v>32</v>
      </c>
      <c r="B35" s="83" t="s">
        <v>24</v>
      </c>
      <c r="C35" s="86">
        <v>262.8</v>
      </c>
      <c r="D35" s="60"/>
      <c r="E35" s="60"/>
      <c r="F35" s="60"/>
    </row>
    <row r="36" spans="1:6" x14ac:dyDescent="0.25">
      <c r="A36">
        <v>33</v>
      </c>
      <c r="B36" s="83" t="s">
        <v>24</v>
      </c>
      <c r="C36" s="86">
        <v>669.625</v>
      </c>
      <c r="D36" s="80"/>
      <c r="E36" s="80">
        <f>C36-D191</f>
        <v>356.02196969696973</v>
      </c>
      <c r="F36" s="60"/>
    </row>
    <row r="37" spans="1:6" x14ac:dyDescent="0.25">
      <c r="A37">
        <v>34</v>
      </c>
      <c r="B37" s="83" t="s">
        <v>24</v>
      </c>
      <c r="C37" s="86">
        <v>400.2</v>
      </c>
      <c r="D37" s="80"/>
      <c r="E37" s="80">
        <f>C37-D191</f>
        <v>86.596969696969722</v>
      </c>
      <c r="F37" s="60"/>
    </row>
    <row r="38" spans="1:6" x14ac:dyDescent="0.25">
      <c r="A38">
        <v>35</v>
      </c>
      <c r="B38" s="83" t="s">
        <v>24</v>
      </c>
      <c r="C38" s="86">
        <v>379.47500000000002</v>
      </c>
      <c r="D38" s="80"/>
      <c r="E38" s="80">
        <f>C38-D191</f>
        <v>65.871969696969757</v>
      </c>
      <c r="F38" s="60"/>
    </row>
    <row r="39" spans="1:6" x14ac:dyDescent="0.25">
      <c r="A39">
        <v>36</v>
      </c>
      <c r="B39" s="83" t="s">
        <v>24</v>
      </c>
      <c r="C39" s="86" t="s">
        <v>49</v>
      </c>
      <c r="D39" s="80"/>
      <c r="E39" s="60"/>
      <c r="F39" s="60"/>
    </row>
    <row r="40" spans="1:6" x14ac:dyDescent="0.25">
      <c r="A40">
        <v>37</v>
      </c>
      <c r="B40" s="83" t="s">
        <v>24</v>
      </c>
      <c r="C40" s="86">
        <v>303</v>
      </c>
      <c r="D40" s="80"/>
      <c r="E40" s="60"/>
      <c r="F40" s="60"/>
    </row>
    <row r="41" spans="1:6" x14ac:dyDescent="0.25">
      <c r="A41">
        <v>38</v>
      </c>
      <c r="B41" s="83" t="s">
        <v>24</v>
      </c>
      <c r="C41" s="86">
        <v>219.9</v>
      </c>
      <c r="D41" s="80"/>
      <c r="E41" s="60"/>
      <c r="F41" s="60"/>
    </row>
    <row r="42" spans="1:6" x14ac:dyDescent="0.25">
      <c r="A42">
        <v>39</v>
      </c>
      <c r="B42" s="83" t="s">
        <v>24</v>
      </c>
      <c r="C42" s="86">
        <v>225.9</v>
      </c>
      <c r="D42" s="80"/>
      <c r="E42" s="60"/>
      <c r="F42" s="60"/>
    </row>
    <row r="43" spans="1:6" x14ac:dyDescent="0.25">
      <c r="A43">
        <v>40</v>
      </c>
      <c r="B43" s="83" t="s">
        <v>24</v>
      </c>
      <c r="C43" s="86">
        <v>402.3</v>
      </c>
      <c r="D43" s="80"/>
      <c r="E43" s="80">
        <f>C43-D191</f>
        <v>88.696969696969745</v>
      </c>
      <c r="F43" s="60"/>
    </row>
    <row r="44" spans="1:6" x14ac:dyDescent="0.25">
      <c r="B44" s="83"/>
      <c r="C44" s="86"/>
      <c r="D44" s="60"/>
      <c r="E44" s="60"/>
      <c r="F44" s="60"/>
    </row>
    <row r="45" spans="1:6" hidden="1" x14ac:dyDescent="0.25">
      <c r="B45" s="83"/>
      <c r="C45" s="86"/>
      <c r="D45" s="80"/>
      <c r="E45" s="60"/>
      <c r="F45" s="60"/>
    </row>
    <row r="46" spans="1:6" hidden="1" x14ac:dyDescent="0.25">
      <c r="B46" s="83"/>
      <c r="C46" s="86"/>
      <c r="D46" s="60"/>
      <c r="E46" s="60"/>
      <c r="F46" s="60"/>
    </row>
    <row r="47" spans="1:6" hidden="1" x14ac:dyDescent="0.25">
      <c r="B47" s="83"/>
      <c r="C47" s="86"/>
      <c r="D47" s="80"/>
      <c r="E47" s="60"/>
      <c r="F47" s="60"/>
    </row>
    <row r="48" spans="1:6" hidden="1" x14ac:dyDescent="0.25">
      <c r="B48" s="83"/>
      <c r="C48" s="86"/>
      <c r="D48" s="60"/>
      <c r="E48" s="60"/>
      <c r="F48" s="60"/>
    </row>
    <row r="49" spans="2:6" hidden="1" x14ac:dyDescent="0.25">
      <c r="B49" s="83"/>
      <c r="C49" s="86"/>
      <c r="D49" s="80"/>
      <c r="E49" s="60"/>
      <c r="F49" s="60"/>
    </row>
    <row r="50" spans="2:6" hidden="1" x14ac:dyDescent="0.25">
      <c r="B50" s="83"/>
      <c r="C50" s="86"/>
      <c r="D50" s="80"/>
      <c r="E50" s="60"/>
      <c r="F50" s="60"/>
    </row>
    <row r="51" spans="2:6" hidden="1" x14ac:dyDescent="0.25">
      <c r="B51" s="83"/>
      <c r="C51" s="86"/>
      <c r="D51" s="80"/>
      <c r="E51" s="60"/>
      <c r="F51" s="60"/>
    </row>
    <row r="52" spans="2:6" hidden="1" x14ac:dyDescent="0.25">
      <c r="B52" s="83"/>
      <c r="C52" s="86"/>
      <c r="D52" s="60"/>
      <c r="E52" s="60"/>
      <c r="F52" s="60"/>
    </row>
    <row r="53" spans="2:6" hidden="1" x14ac:dyDescent="0.25">
      <c r="B53" s="83"/>
      <c r="C53" s="86"/>
      <c r="D53" s="80"/>
      <c r="E53" s="60"/>
      <c r="F53" s="60"/>
    </row>
    <row r="54" spans="2:6" hidden="1" x14ac:dyDescent="0.25">
      <c r="B54" s="83"/>
      <c r="C54" s="86"/>
      <c r="D54" s="60"/>
      <c r="E54" s="60"/>
      <c r="F54" s="60"/>
    </row>
    <row r="55" spans="2:6" hidden="1" x14ac:dyDescent="0.25">
      <c r="B55" s="83"/>
      <c r="C55" s="86"/>
      <c r="D55" s="80"/>
      <c r="E55" s="60"/>
      <c r="F55" s="60"/>
    </row>
    <row r="56" spans="2:6" hidden="1" x14ac:dyDescent="0.25">
      <c r="B56" s="83"/>
      <c r="C56" s="86"/>
      <c r="D56" s="60"/>
      <c r="E56" s="60"/>
      <c r="F56" s="60"/>
    </row>
    <row r="57" spans="2:6" hidden="1" x14ac:dyDescent="0.25">
      <c r="B57" s="83"/>
      <c r="C57" s="86"/>
      <c r="D57" s="60"/>
      <c r="E57" s="60"/>
      <c r="F57" s="60"/>
    </row>
    <row r="58" spans="2:6" hidden="1" x14ac:dyDescent="0.25">
      <c r="B58" s="83"/>
      <c r="C58" s="86"/>
      <c r="D58" s="60"/>
      <c r="E58" s="60"/>
      <c r="F58" s="60"/>
    </row>
    <row r="59" spans="2:6" hidden="1" x14ac:dyDescent="0.25">
      <c r="B59" s="83"/>
      <c r="C59" s="86"/>
      <c r="D59" s="80"/>
      <c r="E59" s="60"/>
      <c r="F59" s="60"/>
    </row>
    <row r="60" spans="2:6" hidden="1" x14ac:dyDescent="0.25">
      <c r="B60" s="83"/>
      <c r="C60" s="86"/>
      <c r="D60" s="80"/>
      <c r="E60" s="60"/>
      <c r="F60" s="60"/>
    </row>
    <row r="61" spans="2:6" hidden="1" x14ac:dyDescent="0.25">
      <c r="B61" s="83"/>
      <c r="C61" s="86"/>
      <c r="D61" s="60"/>
      <c r="E61" s="60"/>
      <c r="F61" s="60"/>
    </row>
    <row r="62" spans="2:6" hidden="1" x14ac:dyDescent="0.25">
      <c r="B62" s="83"/>
      <c r="C62" s="86"/>
      <c r="D62" s="80"/>
      <c r="E62" s="60"/>
      <c r="F62" s="60"/>
    </row>
    <row r="63" spans="2:6" hidden="1" x14ac:dyDescent="0.25">
      <c r="B63" s="83"/>
      <c r="C63" s="86"/>
      <c r="D63" s="80"/>
      <c r="E63" s="60"/>
      <c r="F63" s="60"/>
    </row>
    <row r="64" spans="2:6" hidden="1" x14ac:dyDescent="0.25">
      <c r="B64" s="83"/>
      <c r="C64" s="86"/>
      <c r="D64" s="80"/>
      <c r="E64" s="60"/>
      <c r="F64" s="60"/>
    </row>
    <row r="65" spans="2:6" hidden="1" x14ac:dyDescent="0.25">
      <c r="B65" s="83"/>
      <c r="C65" s="86"/>
      <c r="D65" s="60"/>
      <c r="E65" s="60"/>
      <c r="F65" s="60"/>
    </row>
    <row r="66" spans="2:6" hidden="1" x14ac:dyDescent="0.25">
      <c r="B66" s="83"/>
      <c r="C66" s="86"/>
      <c r="D66" s="60"/>
      <c r="E66" s="60"/>
      <c r="F66" s="60"/>
    </row>
    <row r="67" spans="2:6" hidden="1" x14ac:dyDescent="0.25">
      <c r="B67" s="83"/>
      <c r="C67" s="80"/>
      <c r="D67" s="60"/>
      <c r="E67" s="60"/>
      <c r="F67" s="60"/>
    </row>
    <row r="68" spans="2:6" hidden="1" x14ac:dyDescent="0.25">
      <c r="B68" s="83"/>
      <c r="C68" s="80"/>
      <c r="D68" s="80"/>
      <c r="E68" s="60"/>
      <c r="F68" s="60"/>
    </row>
    <row r="69" spans="2:6" hidden="1" x14ac:dyDescent="0.25">
      <c r="B69" s="83"/>
      <c r="C69" s="80"/>
      <c r="D69" s="60"/>
      <c r="E69" s="60"/>
      <c r="F69" s="60"/>
    </row>
    <row r="70" spans="2:6" hidden="1" x14ac:dyDescent="0.25">
      <c r="B70" s="83"/>
      <c r="C70" s="80"/>
      <c r="D70" s="60"/>
      <c r="E70" s="60"/>
      <c r="F70" s="60"/>
    </row>
    <row r="71" spans="2:6" hidden="1" x14ac:dyDescent="0.25">
      <c r="B71" s="83"/>
      <c r="C71" s="80"/>
      <c r="D71" s="60"/>
      <c r="E71" s="60"/>
      <c r="F71" s="60"/>
    </row>
    <row r="72" spans="2:6" hidden="1" x14ac:dyDescent="0.25">
      <c r="B72" s="83"/>
      <c r="C72" s="80"/>
      <c r="D72" s="80"/>
      <c r="E72" s="60"/>
      <c r="F72" s="60"/>
    </row>
    <row r="73" spans="2:6" hidden="1" x14ac:dyDescent="0.25">
      <c r="B73" s="83"/>
      <c r="C73" s="80"/>
      <c r="D73" s="80"/>
      <c r="E73" s="60"/>
      <c r="F73" s="60"/>
    </row>
    <row r="74" spans="2:6" hidden="1" x14ac:dyDescent="0.25">
      <c r="B74" s="83"/>
      <c r="C74" s="80"/>
      <c r="D74" s="80"/>
      <c r="E74" s="60"/>
      <c r="F74" s="60"/>
    </row>
    <row r="75" spans="2:6" hidden="1" x14ac:dyDescent="0.25">
      <c r="B75" s="83"/>
      <c r="C75" s="80"/>
      <c r="D75" s="80"/>
      <c r="E75" s="60"/>
      <c r="F75" s="60"/>
    </row>
    <row r="76" spans="2:6" hidden="1" x14ac:dyDescent="0.25">
      <c r="B76" s="82"/>
      <c r="C76" s="80"/>
      <c r="D76" s="60"/>
      <c r="E76" s="60"/>
      <c r="F76" s="60"/>
    </row>
    <row r="77" spans="2:6" hidden="1" x14ac:dyDescent="0.25">
      <c r="B77" s="82"/>
      <c r="C77" s="80"/>
      <c r="D77" s="60"/>
      <c r="E77" s="60"/>
      <c r="F77" s="60"/>
    </row>
    <row r="78" spans="2:6" hidden="1" x14ac:dyDescent="0.25">
      <c r="B78" s="82"/>
      <c r="C78" s="80"/>
      <c r="D78" s="60"/>
      <c r="E78" s="60"/>
      <c r="F78" s="60"/>
    </row>
    <row r="79" spans="2:6" hidden="1" x14ac:dyDescent="0.25">
      <c r="B79" s="82"/>
      <c r="C79" s="80"/>
      <c r="D79" s="80"/>
      <c r="E79" s="60"/>
      <c r="F79" s="60"/>
    </row>
    <row r="80" spans="2:6" hidden="1" x14ac:dyDescent="0.25">
      <c r="B80" s="82"/>
      <c r="C80" s="80"/>
      <c r="D80" s="60"/>
      <c r="E80" s="60"/>
      <c r="F80" s="60"/>
    </row>
    <row r="81" spans="2:6" hidden="1" x14ac:dyDescent="0.25">
      <c r="B81" s="82"/>
      <c r="C81" s="80"/>
      <c r="D81" s="60"/>
      <c r="E81" s="60"/>
      <c r="F81" s="60"/>
    </row>
    <row r="82" spans="2:6" hidden="1" x14ac:dyDescent="0.25">
      <c r="B82" s="82"/>
      <c r="C82" s="80"/>
      <c r="D82" s="80"/>
      <c r="E82" s="60"/>
      <c r="F82" s="60"/>
    </row>
    <row r="83" spans="2:6" hidden="1" x14ac:dyDescent="0.25">
      <c r="B83" s="82"/>
      <c r="C83" s="80"/>
      <c r="D83" s="80"/>
      <c r="E83" s="60"/>
      <c r="F83" s="60"/>
    </row>
    <row r="84" spans="2:6" hidden="1" x14ac:dyDescent="0.25">
      <c r="B84" s="83"/>
      <c r="C84" s="80"/>
      <c r="D84" s="80"/>
      <c r="E84" s="60"/>
      <c r="F84" s="60"/>
    </row>
    <row r="85" spans="2:6" hidden="1" x14ac:dyDescent="0.25">
      <c r="B85" s="83"/>
      <c r="C85" s="80"/>
      <c r="D85" s="80"/>
      <c r="E85" s="60"/>
      <c r="F85" s="60"/>
    </row>
    <row r="86" spans="2:6" hidden="1" x14ac:dyDescent="0.25">
      <c r="B86" s="83"/>
      <c r="C86" s="80"/>
      <c r="D86" s="80"/>
      <c r="E86" s="60"/>
      <c r="F86" s="60"/>
    </row>
    <row r="87" spans="2:6" hidden="1" x14ac:dyDescent="0.25">
      <c r="B87" s="83"/>
      <c r="C87" s="80"/>
      <c r="D87" s="80"/>
      <c r="E87" s="60"/>
      <c r="F87" s="60"/>
    </row>
    <row r="88" spans="2:6" hidden="1" x14ac:dyDescent="0.25">
      <c r="B88" s="83"/>
      <c r="C88" s="80"/>
      <c r="D88" s="60"/>
      <c r="E88" s="60"/>
      <c r="F88" s="60"/>
    </row>
    <row r="89" spans="2:6" hidden="1" x14ac:dyDescent="0.25">
      <c r="B89" s="83"/>
      <c r="C89" s="80"/>
      <c r="D89" s="80"/>
      <c r="E89" s="60"/>
      <c r="F89" s="60"/>
    </row>
    <row r="90" spans="2:6" hidden="1" x14ac:dyDescent="0.25">
      <c r="B90" s="83"/>
      <c r="C90" s="80"/>
      <c r="D90" s="80"/>
      <c r="E90" s="60"/>
      <c r="F90" s="60"/>
    </row>
    <row r="91" spans="2:6" hidden="1" x14ac:dyDescent="0.25">
      <c r="B91" s="83"/>
      <c r="C91" s="80"/>
      <c r="D91" s="60"/>
      <c r="E91" s="80"/>
      <c r="F91" s="60"/>
    </row>
    <row r="92" spans="2:6" hidden="1" x14ac:dyDescent="0.25">
      <c r="B92" s="83"/>
      <c r="C92" s="80"/>
      <c r="D92" s="80"/>
      <c r="E92" s="60"/>
      <c r="F92" s="60"/>
    </row>
    <row r="93" spans="2:6" hidden="1" x14ac:dyDescent="0.25">
      <c r="B93" s="83"/>
      <c r="C93" s="80"/>
      <c r="D93" s="80"/>
      <c r="E93" s="60"/>
      <c r="F93" s="60"/>
    </row>
    <row r="94" spans="2:6" hidden="1" x14ac:dyDescent="0.25">
      <c r="B94" s="83"/>
      <c r="C94" s="80"/>
      <c r="D94" s="80"/>
      <c r="E94" s="60"/>
      <c r="F94" s="60"/>
    </row>
    <row r="95" spans="2:6" hidden="1" x14ac:dyDescent="0.25">
      <c r="B95" s="83"/>
      <c r="C95" s="80"/>
      <c r="D95" s="60"/>
      <c r="E95" s="60"/>
      <c r="F95" s="60"/>
    </row>
    <row r="96" spans="2:6" hidden="1" x14ac:dyDescent="0.25">
      <c r="B96" s="83"/>
      <c r="C96" s="80"/>
      <c r="D96" s="60"/>
      <c r="E96" s="60"/>
      <c r="F96" s="60"/>
    </row>
    <row r="97" spans="2:6" hidden="1" x14ac:dyDescent="0.25">
      <c r="B97" s="83"/>
      <c r="C97" s="80"/>
      <c r="D97" s="80"/>
      <c r="E97" s="60"/>
      <c r="F97" s="60"/>
    </row>
    <row r="98" spans="2:6" hidden="1" x14ac:dyDescent="0.25">
      <c r="B98" s="83"/>
      <c r="C98" s="80"/>
      <c r="D98" s="60"/>
      <c r="E98" s="60"/>
      <c r="F98" s="60"/>
    </row>
    <row r="99" spans="2:6" hidden="1" x14ac:dyDescent="0.25">
      <c r="B99" s="83"/>
      <c r="C99" s="80"/>
      <c r="D99" s="80"/>
      <c r="E99" s="60"/>
      <c r="F99" s="60"/>
    </row>
    <row r="100" spans="2:6" hidden="1" x14ac:dyDescent="0.25">
      <c r="B100" s="83"/>
      <c r="C100" s="80"/>
      <c r="D100" s="60"/>
      <c r="E100" s="60"/>
      <c r="F100" s="60"/>
    </row>
    <row r="101" spans="2:6" hidden="1" x14ac:dyDescent="0.25">
      <c r="B101" s="83"/>
      <c r="C101" s="80"/>
      <c r="D101" s="80"/>
      <c r="E101" s="60"/>
      <c r="F101" s="60"/>
    </row>
    <row r="102" spans="2:6" hidden="1" x14ac:dyDescent="0.25">
      <c r="B102" s="82"/>
      <c r="C102" s="80"/>
      <c r="D102" s="60"/>
      <c r="E102" s="60"/>
      <c r="F102" s="60"/>
    </row>
    <row r="103" spans="2:6" hidden="1" x14ac:dyDescent="0.25">
      <c r="B103" s="82"/>
      <c r="C103" s="80"/>
      <c r="D103" s="80"/>
      <c r="E103" s="60"/>
      <c r="F103" s="60"/>
    </row>
    <row r="104" spans="2:6" hidden="1" x14ac:dyDescent="0.25">
      <c r="B104" s="82"/>
      <c r="C104" s="80"/>
      <c r="D104" s="60"/>
      <c r="E104" s="60"/>
      <c r="F104" s="60"/>
    </row>
    <row r="105" spans="2:6" hidden="1" x14ac:dyDescent="0.25">
      <c r="B105" s="82"/>
      <c r="C105" s="80"/>
      <c r="D105" s="60"/>
      <c r="E105" s="60"/>
      <c r="F105" s="60"/>
    </row>
    <row r="106" spans="2:6" hidden="1" x14ac:dyDescent="0.25">
      <c r="B106" s="82"/>
      <c r="C106" s="80"/>
      <c r="D106" s="60"/>
      <c r="E106" s="60"/>
      <c r="F106" s="60"/>
    </row>
    <row r="107" spans="2:6" hidden="1" x14ac:dyDescent="0.25">
      <c r="B107" s="82"/>
      <c r="C107" s="80"/>
      <c r="D107" s="80"/>
      <c r="E107" s="60"/>
      <c r="F107" s="60"/>
    </row>
    <row r="108" spans="2:6" hidden="1" x14ac:dyDescent="0.25">
      <c r="B108" s="83"/>
      <c r="C108" s="80"/>
      <c r="D108" s="80"/>
      <c r="E108" s="60"/>
      <c r="F108" s="60"/>
    </row>
    <row r="109" spans="2:6" hidden="1" x14ac:dyDescent="0.25">
      <c r="B109" s="83"/>
      <c r="C109" s="80"/>
      <c r="D109" s="60"/>
      <c r="E109" s="60"/>
      <c r="F109" s="60"/>
    </row>
    <row r="110" spans="2:6" hidden="1" x14ac:dyDescent="0.25">
      <c r="B110" s="83"/>
      <c r="C110" s="80"/>
      <c r="D110" s="80"/>
      <c r="E110" s="60"/>
      <c r="F110" s="60"/>
    </row>
    <row r="111" spans="2:6" hidden="1" x14ac:dyDescent="0.25">
      <c r="B111" s="83"/>
      <c r="C111" s="80"/>
      <c r="D111" s="60"/>
      <c r="E111" s="60"/>
      <c r="F111" s="60"/>
    </row>
    <row r="112" spans="2:6" hidden="1" x14ac:dyDescent="0.25">
      <c r="B112" s="83"/>
      <c r="C112" s="80"/>
      <c r="D112" s="80"/>
      <c r="E112" s="60"/>
      <c r="F112" s="60"/>
    </row>
    <row r="113" spans="2:6" hidden="1" x14ac:dyDescent="0.25">
      <c r="B113" s="83"/>
      <c r="C113" s="80"/>
      <c r="D113" s="80"/>
      <c r="E113" s="60"/>
      <c r="F113" s="60"/>
    </row>
    <row r="114" spans="2:6" hidden="1" x14ac:dyDescent="0.25">
      <c r="B114" s="83"/>
      <c r="C114" s="80"/>
      <c r="D114" s="60"/>
      <c r="E114" s="60"/>
      <c r="F114" s="60"/>
    </row>
    <row r="115" spans="2:6" hidden="1" x14ac:dyDescent="0.25">
      <c r="B115" s="83"/>
      <c r="C115" s="80"/>
      <c r="D115" s="80"/>
      <c r="E115" s="60"/>
      <c r="F115" s="60"/>
    </row>
    <row r="116" spans="2:6" hidden="1" x14ac:dyDescent="0.25">
      <c r="B116" s="82"/>
      <c r="C116" s="80"/>
      <c r="D116" s="80"/>
      <c r="E116" s="60"/>
      <c r="F116" s="60"/>
    </row>
    <row r="117" spans="2:6" hidden="1" x14ac:dyDescent="0.25">
      <c r="B117" s="82"/>
      <c r="C117" s="80"/>
      <c r="D117" s="60"/>
      <c r="E117" s="60"/>
      <c r="F117" s="60"/>
    </row>
    <row r="118" spans="2:6" hidden="1" x14ac:dyDescent="0.25">
      <c r="B118" s="82"/>
      <c r="C118" s="80"/>
      <c r="D118" s="80"/>
      <c r="E118" s="60"/>
      <c r="F118" s="60"/>
    </row>
    <row r="119" spans="2:6" hidden="1" x14ac:dyDescent="0.25">
      <c r="B119" s="82"/>
      <c r="C119" s="80"/>
      <c r="D119" s="80"/>
      <c r="E119" s="60"/>
      <c r="F119" s="60"/>
    </row>
    <row r="120" spans="2:6" hidden="1" x14ac:dyDescent="0.25">
      <c r="B120" s="82"/>
      <c r="C120" s="80"/>
      <c r="D120" s="80"/>
      <c r="E120" s="60"/>
      <c r="F120" s="60"/>
    </row>
    <row r="121" spans="2:6" hidden="1" x14ac:dyDescent="0.25">
      <c r="B121" s="82"/>
      <c r="C121" s="80"/>
      <c r="D121" s="80"/>
      <c r="E121" s="60"/>
      <c r="F121" s="60"/>
    </row>
    <row r="122" spans="2:6" hidden="1" x14ac:dyDescent="0.25">
      <c r="B122" s="82"/>
      <c r="C122" s="80"/>
      <c r="D122" s="60"/>
      <c r="E122" s="60"/>
      <c r="F122" s="60"/>
    </row>
    <row r="123" spans="2:6" hidden="1" x14ac:dyDescent="0.25">
      <c r="B123" s="82"/>
      <c r="C123" s="80"/>
      <c r="D123" s="80"/>
      <c r="E123" s="60"/>
      <c r="F123" s="60"/>
    </row>
    <row r="124" spans="2:6" hidden="1" x14ac:dyDescent="0.25">
      <c r="B124" s="83"/>
      <c r="C124" s="80"/>
      <c r="D124" s="60"/>
      <c r="E124" s="60"/>
      <c r="F124" s="60"/>
    </row>
    <row r="125" spans="2:6" hidden="1" x14ac:dyDescent="0.25">
      <c r="B125" s="83"/>
      <c r="C125" s="80"/>
      <c r="D125" s="80"/>
      <c r="E125" s="60"/>
      <c r="F125" s="60"/>
    </row>
    <row r="126" spans="2:6" hidden="1" x14ac:dyDescent="0.25">
      <c r="B126" s="83"/>
      <c r="C126" s="80"/>
      <c r="D126" s="80"/>
      <c r="E126" s="60"/>
      <c r="F126" s="60"/>
    </row>
    <row r="127" spans="2:6" hidden="1" x14ac:dyDescent="0.25">
      <c r="B127" s="83"/>
      <c r="C127" s="80"/>
      <c r="D127" s="80"/>
      <c r="E127" s="60"/>
      <c r="F127" s="60"/>
    </row>
    <row r="128" spans="2:6" hidden="1" x14ac:dyDescent="0.25">
      <c r="B128" s="83"/>
      <c r="C128" s="80"/>
      <c r="D128" s="60"/>
      <c r="E128" s="60"/>
      <c r="F128" s="60"/>
    </row>
    <row r="129" spans="2:6" hidden="1" x14ac:dyDescent="0.25">
      <c r="B129" s="83"/>
      <c r="C129" s="80"/>
      <c r="D129" s="60"/>
      <c r="E129" s="60"/>
      <c r="F129" s="60"/>
    </row>
    <row r="130" spans="2:6" hidden="1" x14ac:dyDescent="0.25">
      <c r="B130" s="82"/>
      <c r="C130" s="80"/>
      <c r="D130" s="80"/>
      <c r="E130" s="60"/>
      <c r="F130" s="60"/>
    </row>
    <row r="131" spans="2:6" hidden="1" x14ac:dyDescent="0.25">
      <c r="B131" s="82"/>
      <c r="C131" s="80"/>
      <c r="D131" s="80"/>
      <c r="E131" s="60"/>
      <c r="F131" s="60"/>
    </row>
    <row r="132" spans="2:6" hidden="1" x14ac:dyDescent="0.25">
      <c r="B132" s="82"/>
      <c r="C132" s="80"/>
      <c r="D132" s="80"/>
      <c r="E132" s="60"/>
      <c r="F132" s="60"/>
    </row>
    <row r="133" spans="2:6" hidden="1" x14ac:dyDescent="0.25">
      <c r="B133" s="82"/>
      <c r="C133" s="80"/>
      <c r="D133" s="60"/>
      <c r="E133" s="60"/>
      <c r="F133" s="60"/>
    </row>
    <row r="134" spans="2:6" hidden="1" x14ac:dyDescent="0.25">
      <c r="B134" s="82"/>
      <c r="C134" s="80"/>
      <c r="D134" s="80"/>
      <c r="E134" s="60"/>
      <c r="F134" s="60"/>
    </row>
    <row r="135" spans="2:6" hidden="1" x14ac:dyDescent="0.25">
      <c r="B135" s="82"/>
      <c r="C135" s="80"/>
      <c r="D135" s="80"/>
      <c r="E135" s="60"/>
      <c r="F135" s="60"/>
    </row>
    <row r="136" spans="2:6" hidden="1" x14ac:dyDescent="0.25">
      <c r="B136" s="82"/>
      <c r="C136" s="80"/>
      <c r="D136" s="80"/>
      <c r="E136" s="60"/>
      <c r="F136" s="60"/>
    </row>
    <row r="137" spans="2:6" hidden="1" x14ac:dyDescent="0.25">
      <c r="B137" s="82"/>
      <c r="C137" s="80"/>
      <c r="D137" s="80"/>
      <c r="E137" s="60"/>
      <c r="F137" s="60"/>
    </row>
    <row r="138" spans="2:6" hidden="1" x14ac:dyDescent="0.25">
      <c r="B138" s="82"/>
      <c r="C138" s="80"/>
      <c r="D138" s="60"/>
      <c r="E138" s="60"/>
      <c r="F138" s="60"/>
    </row>
    <row r="139" spans="2:6" hidden="1" x14ac:dyDescent="0.25">
      <c r="B139" s="82"/>
      <c r="C139" s="80"/>
      <c r="D139" s="80"/>
      <c r="E139" s="60"/>
      <c r="F139" s="60"/>
    </row>
    <row r="140" spans="2:6" hidden="1" x14ac:dyDescent="0.25">
      <c r="B140" s="82"/>
      <c r="C140" s="80"/>
      <c r="D140" s="80"/>
      <c r="E140" s="60"/>
      <c r="F140" s="60"/>
    </row>
    <row r="141" spans="2:6" hidden="1" x14ac:dyDescent="0.25">
      <c r="B141" s="82"/>
      <c r="C141" s="80"/>
      <c r="D141" s="60"/>
      <c r="E141" s="60"/>
      <c r="F141" s="60"/>
    </row>
    <row r="142" spans="2:6" hidden="1" x14ac:dyDescent="0.25">
      <c r="B142" s="82"/>
      <c r="C142" s="80"/>
      <c r="D142" s="80"/>
      <c r="E142" s="60"/>
      <c r="F142" s="60"/>
    </row>
    <row r="143" spans="2:6" hidden="1" x14ac:dyDescent="0.25">
      <c r="B143" s="83"/>
      <c r="C143" s="80"/>
      <c r="D143" s="60"/>
      <c r="E143" s="80"/>
      <c r="F143" s="60"/>
    </row>
    <row r="144" spans="2:6" hidden="1" x14ac:dyDescent="0.25">
      <c r="B144" s="82"/>
      <c r="C144" s="80"/>
      <c r="D144" s="80"/>
      <c r="E144" s="60"/>
      <c r="F144" s="60"/>
    </row>
    <row r="145" spans="2:6" hidden="1" x14ac:dyDescent="0.25">
      <c r="B145" s="82"/>
      <c r="C145" s="80"/>
      <c r="D145" s="80"/>
      <c r="E145" s="60"/>
      <c r="F145" s="60"/>
    </row>
    <row r="146" spans="2:6" hidden="1" x14ac:dyDescent="0.25">
      <c r="B146" s="82"/>
      <c r="C146" s="80"/>
      <c r="D146" s="80"/>
      <c r="E146" s="60"/>
      <c r="F146" s="60"/>
    </row>
    <row r="147" spans="2:6" hidden="1" x14ac:dyDescent="0.25">
      <c r="B147" s="82"/>
      <c r="C147" s="80"/>
      <c r="D147" s="60"/>
      <c r="E147" s="80"/>
      <c r="F147" s="60"/>
    </row>
    <row r="148" spans="2:6" hidden="1" x14ac:dyDescent="0.25">
      <c r="B148" s="82"/>
      <c r="C148" s="80"/>
      <c r="D148" s="60"/>
      <c r="E148" s="80"/>
      <c r="F148" s="60"/>
    </row>
    <row r="149" spans="2:6" hidden="1" x14ac:dyDescent="0.25">
      <c r="B149" s="82"/>
      <c r="C149" s="80"/>
      <c r="D149" s="80"/>
      <c r="E149" s="60"/>
      <c r="F149" s="60"/>
    </row>
    <row r="150" spans="2:6" hidden="1" x14ac:dyDescent="0.25">
      <c r="B150" s="83"/>
      <c r="C150" s="80"/>
      <c r="D150" s="60"/>
      <c r="E150" s="80"/>
      <c r="F150" s="60"/>
    </row>
    <row r="151" spans="2:6" hidden="1" x14ac:dyDescent="0.25">
      <c r="B151" s="83"/>
      <c r="C151" s="80"/>
      <c r="D151" s="80"/>
      <c r="E151" s="60"/>
      <c r="F151" s="60"/>
    </row>
    <row r="152" spans="2:6" hidden="1" x14ac:dyDescent="0.25">
      <c r="B152" s="83"/>
      <c r="C152" s="80"/>
      <c r="D152" s="60"/>
      <c r="E152" s="80"/>
      <c r="F152" s="60"/>
    </row>
    <row r="153" spans="2:6" hidden="1" x14ac:dyDescent="0.25">
      <c r="B153" s="83"/>
      <c r="C153" s="80"/>
      <c r="D153" s="80"/>
      <c r="E153" s="60"/>
      <c r="F153" s="60"/>
    </row>
    <row r="154" spans="2:6" hidden="1" x14ac:dyDescent="0.25">
      <c r="B154" s="83"/>
      <c r="C154" s="80"/>
      <c r="D154" s="80"/>
      <c r="E154" s="60"/>
      <c r="F154" s="60"/>
    </row>
    <row r="155" spans="2:6" hidden="1" x14ac:dyDescent="0.25">
      <c r="B155" s="83"/>
      <c r="C155" s="80"/>
      <c r="D155" s="80"/>
      <c r="E155" s="60"/>
      <c r="F155" s="60"/>
    </row>
    <row r="156" spans="2:6" hidden="1" x14ac:dyDescent="0.25">
      <c r="B156" s="83"/>
      <c r="C156" s="80"/>
      <c r="D156" s="60"/>
      <c r="E156" s="80"/>
      <c r="F156" s="60"/>
    </row>
    <row r="157" spans="2:6" hidden="1" x14ac:dyDescent="0.25">
      <c r="B157" s="83"/>
      <c r="C157" s="80"/>
      <c r="D157" s="80"/>
      <c r="E157" s="60"/>
      <c r="F157" s="60"/>
    </row>
    <row r="158" spans="2:6" hidden="1" x14ac:dyDescent="0.25">
      <c r="B158" s="83"/>
      <c r="C158" s="80"/>
      <c r="D158" s="80"/>
      <c r="E158" s="60"/>
      <c r="F158" s="60"/>
    </row>
    <row r="159" spans="2:6" hidden="1" x14ac:dyDescent="0.25">
      <c r="B159" s="83"/>
      <c r="C159" s="80"/>
      <c r="D159" s="80"/>
      <c r="E159" s="60"/>
      <c r="F159" s="60"/>
    </row>
    <row r="160" spans="2:6" hidden="1" x14ac:dyDescent="0.25">
      <c r="B160" s="83"/>
      <c r="C160" s="80"/>
      <c r="D160" s="80"/>
      <c r="E160" s="60"/>
      <c r="F160" s="60"/>
    </row>
    <row r="161" spans="2:6" hidden="1" x14ac:dyDescent="0.25">
      <c r="B161" s="83"/>
      <c r="C161" s="80"/>
      <c r="D161" s="80"/>
      <c r="E161" s="60"/>
      <c r="F161" s="60"/>
    </row>
    <row r="162" spans="2:6" hidden="1" x14ac:dyDescent="0.25">
      <c r="B162" s="83"/>
      <c r="C162" s="80"/>
      <c r="D162" s="60"/>
      <c r="E162" s="80"/>
      <c r="F162" s="60"/>
    </row>
    <row r="163" spans="2:6" hidden="1" x14ac:dyDescent="0.25">
      <c r="B163" s="83"/>
      <c r="C163" s="80"/>
      <c r="D163" s="80"/>
      <c r="E163" s="60"/>
      <c r="F163" s="60"/>
    </row>
    <row r="164" spans="2:6" hidden="1" x14ac:dyDescent="0.25">
      <c r="B164" s="83"/>
      <c r="C164" s="80"/>
      <c r="D164" s="60"/>
      <c r="E164" s="80"/>
      <c r="F164" s="60"/>
    </row>
    <row r="165" spans="2:6" hidden="1" x14ac:dyDescent="0.25">
      <c r="B165" s="83"/>
      <c r="C165" s="80"/>
      <c r="D165" s="60"/>
      <c r="E165" s="80"/>
      <c r="F165" s="60"/>
    </row>
    <row r="166" spans="2:6" hidden="1" x14ac:dyDescent="0.25">
      <c r="B166" s="83"/>
      <c r="C166" s="80"/>
      <c r="D166" s="60"/>
      <c r="E166" s="80"/>
      <c r="F166" s="60"/>
    </row>
    <row r="167" spans="2:6" hidden="1" x14ac:dyDescent="0.25">
      <c r="B167" s="83"/>
      <c r="C167" s="80"/>
      <c r="D167" s="60"/>
      <c r="E167" s="80"/>
      <c r="F167" s="60"/>
    </row>
    <row r="168" spans="2:6" hidden="1" x14ac:dyDescent="0.25">
      <c r="B168" s="83"/>
      <c r="C168" s="80"/>
      <c r="D168" s="60"/>
      <c r="E168" s="80"/>
      <c r="F168" s="60"/>
    </row>
    <row r="169" spans="2:6" hidden="1" x14ac:dyDescent="0.25">
      <c r="B169" s="83"/>
      <c r="C169" s="80"/>
      <c r="D169" s="80"/>
      <c r="E169" s="60"/>
      <c r="F169" s="60"/>
    </row>
    <row r="170" spans="2:6" hidden="1" x14ac:dyDescent="0.25">
      <c r="B170" s="83"/>
      <c r="C170" s="80"/>
      <c r="D170" s="80"/>
      <c r="E170" s="60"/>
      <c r="F170" s="60"/>
    </row>
    <row r="171" spans="2:6" hidden="1" x14ac:dyDescent="0.25">
      <c r="B171" s="83"/>
      <c r="C171" s="80"/>
      <c r="D171" s="80"/>
      <c r="E171" s="60"/>
      <c r="F171" s="60"/>
    </row>
    <row r="172" spans="2:6" hidden="1" x14ac:dyDescent="0.25">
      <c r="B172" s="83"/>
      <c r="C172" s="80"/>
      <c r="D172" s="60"/>
      <c r="E172" s="80"/>
      <c r="F172" s="60"/>
    </row>
    <row r="173" spans="2:6" hidden="1" x14ac:dyDescent="0.25">
      <c r="B173" s="83"/>
      <c r="C173" s="80"/>
      <c r="D173" s="60"/>
      <c r="E173" s="80"/>
      <c r="F173" s="60"/>
    </row>
    <row r="174" spans="2:6" hidden="1" x14ac:dyDescent="0.25">
      <c r="B174" s="82"/>
      <c r="C174" s="80"/>
      <c r="D174" s="80"/>
      <c r="E174" s="60"/>
      <c r="F174" s="60"/>
    </row>
    <row r="175" spans="2:6" hidden="1" x14ac:dyDescent="0.25">
      <c r="B175" s="82"/>
      <c r="C175" s="80"/>
      <c r="D175" s="80"/>
      <c r="E175" s="60"/>
      <c r="F175" s="60"/>
    </row>
    <row r="176" spans="2:6" hidden="1" x14ac:dyDescent="0.25">
      <c r="B176" s="82"/>
      <c r="C176" s="80"/>
      <c r="D176" s="80"/>
      <c r="E176" s="60"/>
      <c r="F176" s="60"/>
    </row>
    <row r="177" spans="1:6" hidden="1" x14ac:dyDescent="0.25">
      <c r="B177" s="82"/>
      <c r="C177" s="80"/>
      <c r="D177" s="60"/>
      <c r="E177" s="80"/>
      <c r="F177" s="60"/>
    </row>
    <row r="178" spans="1:6" hidden="1" x14ac:dyDescent="0.25">
      <c r="B178" s="83"/>
      <c r="C178" s="80"/>
      <c r="D178" s="60"/>
      <c r="E178" s="80"/>
      <c r="F178" s="60"/>
    </row>
    <row r="179" spans="1:6" hidden="1" x14ac:dyDescent="0.25">
      <c r="B179" s="83"/>
      <c r="C179" s="80"/>
      <c r="D179" s="60"/>
      <c r="E179" s="80"/>
      <c r="F179" s="60"/>
    </row>
    <row r="180" spans="1:6" hidden="1" x14ac:dyDescent="0.25">
      <c r="B180" s="83"/>
      <c r="C180" s="80"/>
      <c r="D180" s="60"/>
      <c r="E180" s="80"/>
      <c r="F180" s="60"/>
    </row>
    <row r="181" spans="1:6" hidden="1" x14ac:dyDescent="0.25">
      <c r="B181" s="83"/>
      <c r="C181" s="80"/>
      <c r="D181" s="80"/>
      <c r="E181" s="60"/>
      <c r="F181" s="60"/>
    </row>
    <row r="182" spans="1:6" hidden="1" x14ac:dyDescent="0.25">
      <c r="B182" s="83"/>
      <c r="C182" s="80"/>
      <c r="D182" s="80"/>
      <c r="E182" s="60"/>
      <c r="F182" s="60"/>
    </row>
    <row r="183" spans="1:6" hidden="1" x14ac:dyDescent="0.25">
      <c r="B183" s="83"/>
      <c r="C183" s="80"/>
      <c r="D183" s="80"/>
      <c r="E183" s="60"/>
      <c r="F183" s="60"/>
    </row>
    <row r="184" spans="1:6" hidden="1" x14ac:dyDescent="0.25">
      <c r="B184" s="83"/>
      <c r="C184" s="80"/>
      <c r="D184" s="80"/>
      <c r="E184" s="60"/>
      <c r="F184" s="84"/>
    </row>
    <row r="185" spans="1:6" hidden="1" x14ac:dyDescent="0.25">
      <c r="B185" s="60"/>
      <c r="C185" s="80"/>
      <c r="D185" s="80"/>
      <c r="E185" s="60"/>
      <c r="F185" s="60"/>
    </row>
    <row r="186" spans="1:6" hidden="1" x14ac:dyDescent="0.25">
      <c r="B186" s="60"/>
      <c r="C186" s="80"/>
      <c r="D186" s="80"/>
      <c r="E186" s="60"/>
      <c r="F186" s="60"/>
    </row>
    <row r="187" spans="1:6" hidden="1" x14ac:dyDescent="0.25">
      <c r="B187" s="60"/>
      <c r="C187" s="80"/>
      <c r="D187" s="80"/>
      <c r="E187" s="60"/>
      <c r="F187" s="60"/>
    </row>
    <row r="188" spans="1:6" x14ac:dyDescent="0.25">
      <c r="A188" t="s">
        <v>38</v>
      </c>
      <c r="B188" s="60"/>
      <c r="C188" s="80"/>
      <c r="D188" s="80"/>
      <c r="E188" s="80">
        <f>SUM(E4:E187)</f>
        <v>1683.3545454545458</v>
      </c>
      <c r="F188" s="60"/>
    </row>
    <row r="189" spans="1:6" x14ac:dyDescent="0.25">
      <c r="B189" s="60"/>
      <c r="C189" s="80"/>
      <c r="D189" s="80"/>
      <c r="E189" s="60"/>
      <c r="F189" s="60"/>
    </row>
    <row r="190" spans="1:6" x14ac:dyDescent="0.25">
      <c r="B190" s="60"/>
      <c r="C190" s="80" t="s">
        <v>264</v>
      </c>
      <c r="D190" s="80"/>
      <c r="E190" s="60"/>
      <c r="F190" s="60"/>
    </row>
    <row r="191" spans="1:6" x14ac:dyDescent="0.25">
      <c r="B191" s="60"/>
      <c r="C191" s="80" t="s">
        <v>2</v>
      </c>
      <c r="D191" s="85">
        <f>AVERAGE(C4:C143)</f>
        <v>313.60303030303027</v>
      </c>
      <c r="E191" s="60"/>
      <c r="F191" s="60"/>
    </row>
    <row r="192" spans="1:6" x14ac:dyDescent="0.25">
      <c r="B192" s="60"/>
      <c r="C192" s="60" t="s">
        <v>268</v>
      </c>
      <c r="D192" s="60"/>
      <c r="E192" s="60"/>
      <c r="F192" s="60"/>
    </row>
    <row r="193" spans="2:6" x14ac:dyDescent="0.25">
      <c r="B193" s="60"/>
      <c r="C193" s="60"/>
      <c r="D193" s="60"/>
      <c r="E193" s="60"/>
      <c r="F193" s="60"/>
    </row>
    <row r="194" spans="2:6" x14ac:dyDescent="0.25">
      <c r="B194" s="60">
        <v>1</v>
      </c>
      <c r="C194" s="80" t="s">
        <v>300</v>
      </c>
      <c r="D194" s="60"/>
      <c r="E194" s="71">
        <f>D191</f>
        <v>313.60303030303027</v>
      </c>
      <c r="F194" s="71"/>
    </row>
    <row r="195" spans="2:6" x14ac:dyDescent="0.25">
      <c r="B195" s="60">
        <v>2</v>
      </c>
      <c r="C195" s="80" t="s">
        <v>301</v>
      </c>
      <c r="D195" s="60"/>
      <c r="E195" s="271">
        <f>'Input Page'!$S$46</f>
        <v>0</v>
      </c>
      <c r="F195" s="272"/>
    </row>
    <row r="196" spans="2:6" x14ac:dyDescent="0.25">
      <c r="B196" s="60">
        <v>3</v>
      </c>
      <c r="C196" s="80" t="s">
        <v>302</v>
      </c>
      <c r="D196" s="60"/>
      <c r="E196" s="71">
        <f>(D184+E184)*12</f>
        <v>0</v>
      </c>
      <c r="F196" s="71"/>
    </row>
    <row r="197" spans="2:6" x14ac:dyDescent="0.25">
      <c r="B197" s="60">
        <v>4</v>
      </c>
      <c r="C197" s="80" t="s">
        <v>276</v>
      </c>
      <c r="D197" s="60"/>
      <c r="E197" s="71">
        <f>E195+E196</f>
        <v>0</v>
      </c>
      <c r="F197" s="71" t="s">
        <v>305</v>
      </c>
    </row>
    <row r="198" spans="2:6" x14ac:dyDescent="0.25">
      <c r="B198" s="60">
        <v>5</v>
      </c>
      <c r="C198" s="80" t="s">
        <v>303</v>
      </c>
      <c r="D198" s="60"/>
      <c r="E198" s="71">
        <f>'Input Page'!$S$46+(E184*12)</f>
        <v>0</v>
      </c>
      <c r="F198" s="71" t="s">
        <v>307</v>
      </c>
    </row>
    <row r="199" spans="2:6" x14ac:dyDescent="0.25">
      <c r="B199" s="60"/>
      <c r="C199" s="60"/>
      <c r="D199" s="60"/>
      <c r="E199" s="60"/>
      <c r="F199" s="60"/>
    </row>
  </sheetData>
  <mergeCells count="1">
    <mergeCell ref="E195:F19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X55"/>
  <sheetViews>
    <sheetView zoomScale="85" zoomScaleNormal="85" workbookViewId="0">
      <pane xSplit="7" ySplit="10" topLeftCell="H11" activePane="bottomRight" state="frozen"/>
      <selection pane="topRight" activeCell="G1" sqref="G1"/>
      <selection pane="bottomLeft" activeCell="A9" sqref="A9"/>
      <selection pane="bottomRight" activeCell="G5" sqref="G5"/>
    </sheetView>
  </sheetViews>
  <sheetFormatPr defaultRowHeight="15" x14ac:dyDescent="0.25"/>
  <cols>
    <col min="1" max="1" width="13" customWidth="1"/>
    <col min="2" max="2" width="13.28515625" customWidth="1"/>
    <col min="3" max="3" width="8.85546875" customWidth="1"/>
    <col min="4" max="4" width="6.28515625" customWidth="1"/>
    <col min="5" max="6" width="11.28515625" customWidth="1"/>
    <col min="7" max="7" width="15.5703125" customWidth="1"/>
    <col min="9" max="9" width="10.42578125" bestFit="1" customWidth="1"/>
    <col min="10" max="10" width="11" bestFit="1" customWidth="1"/>
    <col min="11" max="11" width="12.7109375" customWidth="1"/>
    <col min="12" max="12" width="10.28515625" customWidth="1"/>
    <col min="13" max="13" width="12.42578125" customWidth="1"/>
    <col min="14" max="14" width="12.7109375" bestFit="1" customWidth="1"/>
    <col min="15" max="15" width="11.140625" customWidth="1"/>
    <col min="16" max="16" width="11.7109375" customWidth="1"/>
    <col min="17" max="18" width="9.85546875" customWidth="1"/>
    <col min="19" max="20" width="10.85546875" customWidth="1"/>
    <col min="21" max="21" width="11.28515625" customWidth="1"/>
    <col min="22" max="22" width="10.42578125" customWidth="1"/>
    <col min="23" max="24" width="10.28515625" customWidth="1"/>
  </cols>
  <sheetData>
    <row r="1" spans="1:24" ht="15.75" thickBot="1" x14ac:dyDescent="0.3">
      <c r="B1" s="120" t="s">
        <v>298</v>
      </c>
      <c r="C1" s="121"/>
      <c r="D1" s="121"/>
      <c r="E1" s="121"/>
      <c r="F1" s="121"/>
      <c r="J1" s="4"/>
    </row>
    <row r="2" spans="1:24" x14ac:dyDescent="0.25">
      <c r="B2" s="60" t="s">
        <v>329</v>
      </c>
      <c r="C2" s="74"/>
      <c r="D2" s="74"/>
      <c r="E2" s="74"/>
      <c r="F2" s="74"/>
      <c r="G2" s="23">
        <f>'Input Page'!I5</f>
        <v>0</v>
      </c>
      <c r="H2" s="74"/>
      <c r="J2" s="4"/>
    </row>
    <row r="3" spans="1:24" x14ac:dyDescent="0.25">
      <c r="B3" s="74" t="s">
        <v>293</v>
      </c>
      <c r="C3" s="74"/>
      <c r="D3" s="74"/>
      <c r="E3" s="74"/>
      <c r="F3" s="74"/>
      <c r="G3" s="74">
        <f>'Input Page'!I6</f>
        <v>0</v>
      </c>
      <c r="J3" s="4"/>
    </row>
    <row r="4" spans="1:24" x14ac:dyDescent="0.25">
      <c r="B4" s="74"/>
      <c r="C4" s="74"/>
      <c r="D4" s="74"/>
      <c r="E4" s="74"/>
      <c r="F4" s="74"/>
      <c r="G4" s="74"/>
      <c r="J4" s="4"/>
    </row>
    <row r="5" spans="1:24" x14ac:dyDescent="0.25">
      <c r="B5" s="74" t="s">
        <v>292</v>
      </c>
      <c r="C5" s="74"/>
      <c r="D5" s="74"/>
      <c r="E5" s="74"/>
      <c r="F5" s="74"/>
      <c r="G5" s="74"/>
      <c r="J5" s="4"/>
    </row>
    <row r="6" spans="1:24" x14ac:dyDescent="0.25">
      <c r="B6" s="74" t="s">
        <v>294</v>
      </c>
      <c r="C6" s="74"/>
      <c r="D6" s="74"/>
      <c r="E6" s="74"/>
      <c r="F6" s="74"/>
      <c r="G6" s="145">
        <v>0.02</v>
      </c>
      <c r="J6" s="203" t="s">
        <v>308</v>
      </c>
      <c r="K6" s="61"/>
      <c r="L6" s="61"/>
      <c r="M6" s="61"/>
      <c r="N6" s="61"/>
      <c r="O6" s="61"/>
      <c r="P6" s="61"/>
      <c r="Q6" s="61"/>
      <c r="R6" s="61"/>
      <c r="S6" s="61"/>
      <c r="T6" s="61"/>
      <c r="U6" s="61"/>
      <c r="V6" s="61"/>
      <c r="W6" s="61"/>
    </row>
    <row r="7" spans="1:24" ht="14.45" customHeight="1" x14ac:dyDescent="0.25">
      <c r="B7" s="74" t="s">
        <v>295</v>
      </c>
      <c r="C7" s="74"/>
      <c r="D7" s="74"/>
      <c r="E7" s="74"/>
      <c r="F7" s="74"/>
      <c r="G7" s="146">
        <v>0</v>
      </c>
      <c r="I7" s="77" t="s">
        <v>287</v>
      </c>
      <c r="J7" s="203"/>
      <c r="K7" s="61"/>
      <c r="L7" s="61"/>
      <c r="M7" s="61"/>
      <c r="N7" s="61"/>
      <c r="O7" s="61"/>
      <c r="P7" s="61"/>
      <c r="Q7" s="61"/>
      <c r="R7" s="61"/>
      <c r="S7" s="61"/>
      <c r="T7" s="61"/>
      <c r="U7" s="61"/>
      <c r="V7" s="61"/>
      <c r="W7" s="61"/>
    </row>
    <row r="8" spans="1:24" ht="14.45" customHeight="1" x14ac:dyDescent="0.25">
      <c r="B8" s="74" t="s">
        <v>296</v>
      </c>
      <c r="C8" s="74"/>
      <c r="D8" s="74"/>
      <c r="E8" s="74"/>
      <c r="F8" s="74"/>
      <c r="G8" s="146">
        <v>0.03</v>
      </c>
      <c r="I8" s="77" t="s">
        <v>299</v>
      </c>
      <c r="J8" s="204"/>
      <c r="K8" s="61"/>
      <c r="L8" s="61"/>
      <c r="M8" s="61"/>
      <c r="N8" s="61"/>
      <c r="O8" s="61"/>
      <c r="P8" s="61"/>
      <c r="Q8" s="61"/>
      <c r="R8" s="61"/>
      <c r="S8" s="61"/>
      <c r="T8" s="61"/>
      <c r="U8" s="61"/>
      <c r="V8" s="61"/>
      <c r="W8" s="61"/>
    </row>
    <row r="9" spans="1:24" ht="14.45" customHeight="1" x14ac:dyDescent="0.25">
      <c r="B9" s="74" t="s">
        <v>297</v>
      </c>
      <c r="C9" s="74"/>
      <c r="D9" s="74"/>
      <c r="E9" s="74"/>
      <c r="F9" s="74"/>
      <c r="G9" s="147">
        <v>0</v>
      </c>
      <c r="I9" s="75"/>
      <c r="J9" s="95">
        <v>1</v>
      </c>
      <c r="K9" s="75">
        <v>2</v>
      </c>
      <c r="L9" s="75">
        <v>3</v>
      </c>
      <c r="M9" s="75">
        <v>4</v>
      </c>
      <c r="N9" s="75">
        <v>5</v>
      </c>
      <c r="O9" s="75">
        <v>6</v>
      </c>
      <c r="P9" s="75">
        <v>7</v>
      </c>
      <c r="Q9" s="75">
        <v>8</v>
      </c>
      <c r="R9" s="75">
        <v>9</v>
      </c>
      <c r="S9" s="75">
        <v>10</v>
      </c>
      <c r="T9" s="75">
        <v>11</v>
      </c>
      <c r="U9" s="75">
        <v>12</v>
      </c>
      <c r="V9" s="75">
        <v>13</v>
      </c>
      <c r="W9" s="75">
        <v>14</v>
      </c>
      <c r="X9" s="75">
        <v>15</v>
      </c>
    </row>
    <row r="10" spans="1:24" ht="19.149999999999999" customHeight="1" x14ac:dyDescent="0.25">
      <c r="G10" s="60"/>
      <c r="H10" s="61"/>
      <c r="I10" s="148"/>
      <c r="J10" s="114"/>
      <c r="K10" s="76">
        <f>J10+1</f>
        <v>1</v>
      </c>
      <c r="L10" s="76">
        <f>K10+1</f>
        <v>2</v>
      </c>
      <c r="M10" s="76">
        <f t="shared" ref="M10:X10" si="0">L10+1</f>
        <v>3</v>
      </c>
      <c r="N10" s="76">
        <f t="shared" si="0"/>
        <v>4</v>
      </c>
      <c r="O10" s="76">
        <f t="shared" si="0"/>
        <v>5</v>
      </c>
      <c r="P10" s="76">
        <f t="shared" si="0"/>
        <v>6</v>
      </c>
      <c r="Q10" s="76">
        <f t="shared" si="0"/>
        <v>7</v>
      </c>
      <c r="R10" s="76">
        <f t="shared" si="0"/>
        <v>8</v>
      </c>
      <c r="S10" s="76">
        <f t="shared" si="0"/>
        <v>9</v>
      </c>
      <c r="T10" s="76">
        <f t="shared" si="0"/>
        <v>10</v>
      </c>
      <c r="U10" s="76">
        <f t="shared" si="0"/>
        <v>11</v>
      </c>
      <c r="V10" s="76">
        <f t="shared" si="0"/>
        <v>12</v>
      </c>
      <c r="W10" s="76">
        <f t="shared" si="0"/>
        <v>13</v>
      </c>
      <c r="X10" s="76">
        <f t="shared" si="0"/>
        <v>14</v>
      </c>
    </row>
    <row r="11" spans="1:24" ht="6" customHeight="1" x14ac:dyDescent="0.25">
      <c r="G11" s="60"/>
      <c r="I11" s="96"/>
      <c r="J11" s="93"/>
      <c r="K11" s="70"/>
      <c r="L11" s="70"/>
      <c r="M11" s="70"/>
      <c r="N11" s="70"/>
      <c r="O11" s="70"/>
      <c r="P11" s="70"/>
      <c r="Q11" s="70"/>
      <c r="R11" s="70"/>
      <c r="S11" s="70"/>
      <c r="T11" s="70"/>
      <c r="U11" s="70"/>
      <c r="V11" s="70"/>
      <c r="W11" s="70"/>
      <c r="X11" s="70"/>
    </row>
    <row r="12" spans="1:24" ht="60" x14ac:dyDescent="0.25">
      <c r="A12" s="102" t="s">
        <v>309</v>
      </c>
      <c r="B12" s="61" t="s">
        <v>274</v>
      </c>
      <c r="C12" s="60"/>
      <c r="D12" s="60"/>
      <c r="E12" s="60"/>
      <c r="F12" s="60"/>
      <c r="G12" s="60"/>
      <c r="I12" s="97"/>
      <c r="J12" s="94"/>
      <c r="K12" s="71"/>
      <c r="L12" s="71"/>
      <c r="M12" s="71"/>
      <c r="N12" s="71"/>
      <c r="O12" s="71"/>
      <c r="P12" s="71"/>
      <c r="Q12" s="71"/>
      <c r="R12" s="71"/>
      <c r="S12" s="71"/>
      <c r="T12" s="71"/>
      <c r="U12" s="71"/>
      <c r="V12" s="71"/>
      <c r="W12" s="71"/>
      <c r="X12" s="70"/>
    </row>
    <row r="13" spans="1:24" ht="14.45" customHeight="1" x14ac:dyDescent="0.25">
      <c r="A13" s="3">
        <v>1</v>
      </c>
      <c r="B13" s="60" t="s">
        <v>275</v>
      </c>
      <c r="C13" s="60"/>
      <c r="D13" s="60"/>
      <c r="E13" s="60"/>
      <c r="F13" s="60"/>
      <c r="G13" s="60"/>
      <c r="I13" s="103"/>
      <c r="J13" s="105">
        <f>'Input Page'!T43</f>
        <v>0</v>
      </c>
      <c r="K13" s="106">
        <f t="shared" ref="K13:X13" si="1">(J13*$G$6)+J13</f>
        <v>0</v>
      </c>
      <c r="L13" s="106">
        <f t="shared" si="1"/>
        <v>0</v>
      </c>
      <c r="M13" s="106">
        <f t="shared" si="1"/>
        <v>0</v>
      </c>
      <c r="N13" s="106">
        <f t="shared" si="1"/>
        <v>0</v>
      </c>
      <c r="O13" s="106">
        <f t="shared" si="1"/>
        <v>0</v>
      </c>
      <c r="P13" s="106">
        <f t="shared" si="1"/>
        <v>0</v>
      </c>
      <c r="Q13" s="106">
        <f t="shared" si="1"/>
        <v>0</v>
      </c>
      <c r="R13" s="106">
        <f t="shared" si="1"/>
        <v>0</v>
      </c>
      <c r="S13" s="106">
        <f t="shared" si="1"/>
        <v>0</v>
      </c>
      <c r="T13" s="106">
        <f t="shared" si="1"/>
        <v>0</v>
      </c>
      <c r="U13" s="106">
        <f t="shared" si="1"/>
        <v>0</v>
      </c>
      <c r="V13" s="106">
        <f t="shared" si="1"/>
        <v>0</v>
      </c>
      <c r="W13" s="106">
        <f t="shared" si="1"/>
        <v>0</v>
      </c>
      <c r="X13" s="106">
        <f t="shared" si="1"/>
        <v>0</v>
      </c>
    </row>
    <row r="14" spans="1:24" ht="14.45" customHeight="1" x14ac:dyDescent="0.25">
      <c r="A14" s="3">
        <v>2</v>
      </c>
      <c r="B14" s="60" t="s">
        <v>288</v>
      </c>
      <c r="C14" s="60"/>
      <c r="D14" s="60"/>
      <c r="E14" s="60"/>
      <c r="F14" s="60"/>
      <c r="G14" s="60"/>
      <c r="I14" s="103"/>
      <c r="J14" s="105">
        <f>SUM(J13*0.1)</f>
        <v>0</v>
      </c>
      <c r="K14" s="170">
        <f t="shared" ref="K14:X14" si="2">SUM(K13*0.1)</f>
        <v>0</v>
      </c>
      <c r="L14" s="170">
        <f t="shared" si="2"/>
        <v>0</v>
      </c>
      <c r="M14" s="170">
        <f t="shared" si="2"/>
        <v>0</v>
      </c>
      <c r="N14" s="170">
        <f t="shared" si="2"/>
        <v>0</v>
      </c>
      <c r="O14" s="170">
        <f t="shared" si="2"/>
        <v>0</v>
      </c>
      <c r="P14" s="170">
        <f t="shared" si="2"/>
        <v>0</v>
      </c>
      <c r="Q14" s="170">
        <f t="shared" si="2"/>
        <v>0</v>
      </c>
      <c r="R14" s="170">
        <f t="shared" si="2"/>
        <v>0</v>
      </c>
      <c r="S14" s="170">
        <f t="shared" si="2"/>
        <v>0</v>
      </c>
      <c r="T14" s="170">
        <f t="shared" si="2"/>
        <v>0</v>
      </c>
      <c r="U14" s="170">
        <f t="shared" si="2"/>
        <v>0</v>
      </c>
      <c r="V14" s="170">
        <f t="shared" si="2"/>
        <v>0</v>
      </c>
      <c r="W14" s="170">
        <f t="shared" si="2"/>
        <v>0</v>
      </c>
      <c r="X14" s="170">
        <f t="shared" si="2"/>
        <v>0</v>
      </c>
    </row>
    <row r="15" spans="1:24" ht="14.45" customHeight="1" x14ac:dyDescent="0.25">
      <c r="A15" s="3" t="s">
        <v>311</v>
      </c>
      <c r="B15" s="60" t="s">
        <v>310</v>
      </c>
      <c r="C15" s="60"/>
      <c r="D15" s="60"/>
      <c r="E15" s="60"/>
      <c r="F15" s="60"/>
      <c r="G15" s="60"/>
      <c r="I15" s="103"/>
      <c r="J15" s="105">
        <f>(I15)*POWER(1-$G$6,$J$10-$I$10)</f>
        <v>0</v>
      </c>
      <c r="K15" s="106">
        <f t="shared" ref="K15:X15" si="3">(J15*$G$6)+J15</f>
        <v>0</v>
      </c>
      <c r="L15" s="106">
        <f t="shared" si="3"/>
        <v>0</v>
      </c>
      <c r="M15" s="106">
        <f t="shared" si="3"/>
        <v>0</v>
      </c>
      <c r="N15" s="106">
        <f t="shared" si="3"/>
        <v>0</v>
      </c>
      <c r="O15" s="106">
        <f t="shared" si="3"/>
        <v>0</v>
      </c>
      <c r="P15" s="106">
        <f t="shared" si="3"/>
        <v>0</v>
      </c>
      <c r="Q15" s="106">
        <f t="shared" si="3"/>
        <v>0</v>
      </c>
      <c r="R15" s="106">
        <f t="shared" si="3"/>
        <v>0</v>
      </c>
      <c r="S15" s="106">
        <f t="shared" si="3"/>
        <v>0</v>
      </c>
      <c r="T15" s="106">
        <f t="shared" si="3"/>
        <v>0</v>
      </c>
      <c r="U15" s="106">
        <f t="shared" si="3"/>
        <v>0</v>
      </c>
      <c r="V15" s="106">
        <f t="shared" si="3"/>
        <v>0</v>
      </c>
      <c r="W15" s="106">
        <f t="shared" si="3"/>
        <v>0</v>
      </c>
      <c r="X15" s="106">
        <f t="shared" si="3"/>
        <v>0</v>
      </c>
    </row>
    <row r="16" spans="1:24" x14ac:dyDescent="0.25">
      <c r="A16" s="3">
        <v>7</v>
      </c>
      <c r="B16" s="60" t="s">
        <v>312</v>
      </c>
      <c r="C16" s="60"/>
      <c r="D16" s="60"/>
      <c r="E16" s="60"/>
      <c r="F16" s="60"/>
      <c r="G16" s="60"/>
      <c r="I16" s="103"/>
      <c r="J16" s="105">
        <f t="shared" ref="J16:J25" si="4">(I16)*POWER(1+$G$6,$J$10-$I$10)</f>
        <v>0</v>
      </c>
      <c r="K16" s="106">
        <f t="shared" ref="K16:X16" si="5">(J16*$G$6)+J16</f>
        <v>0</v>
      </c>
      <c r="L16" s="106">
        <f t="shared" si="5"/>
        <v>0</v>
      </c>
      <c r="M16" s="106">
        <f t="shared" si="5"/>
        <v>0</v>
      </c>
      <c r="N16" s="106">
        <f t="shared" si="5"/>
        <v>0</v>
      </c>
      <c r="O16" s="106">
        <f t="shared" si="5"/>
        <v>0</v>
      </c>
      <c r="P16" s="106">
        <f t="shared" si="5"/>
        <v>0</v>
      </c>
      <c r="Q16" s="106">
        <f t="shared" si="5"/>
        <v>0</v>
      </c>
      <c r="R16" s="106">
        <f t="shared" si="5"/>
        <v>0</v>
      </c>
      <c r="S16" s="106">
        <f t="shared" si="5"/>
        <v>0</v>
      </c>
      <c r="T16" s="106">
        <f t="shared" si="5"/>
        <v>0</v>
      </c>
      <c r="U16" s="106">
        <f t="shared" si="5"/>
        <v>0</v>
      </c>
      <c r="V16" s="106">
        <f t="shared" si="5"/>
        <v>0</v>
      </c>
      <c r="W16" s="106">
        <f t="shared" si="5"/>
        <v>0</v>
      </c>
      <c r="X16" s="106">
        <f t="shared" si="5"/>
        <v>0</v>
      </c>
    </row>
    <row r="17" spans="1:24" x14ac:dyDescent="0.25">
      <c r="A17" s="3">
        <v>8</v>
      </c>
      <c r="B17" s="60" t="s">
        <v>313</v>
      </c>
      <c r="C17" s="60"/>
      <c r="D17" s="60"/>
      <c r="E17" s="60"/>
      <c r="F17" s="60"/>
      <c r="G17" s="60"/>
      <c r="I17" s="103"/>
      <c r="J17" s="105">
        <f t="shared" si="4"/>
        <v>0</v>
      </c>
      <c r="K17" s="106">
        <f t="shared" ref="K17:X17" si="6">(J17*$G$6)+J17</f>
        <v>0</v>
      </c>
      <c r="L17" s="106">
        <f t="shared" si="6"/>
        <v>0</v>
      </c>
      <c r="M17" s="106">
        <f t="shared" si="6"/>
        <v>0</v>
      </c>
      <c r="N17" s="106">
        <f t="shared" si="6"/>
        <v>0</v>
      </c>
      <c r="O17" s="106">
        <f t="shared" si="6"/>
        <v>0</v>
      </c>
      <c r="P17" s="106">
        <f t="shared" si="6"/>
        <v>0</v>
      </c>
      <c r="Q17" s="106">
        <f t="shared" si="6"/>
        <v>0</v>
      </c>
      <c r="R17" s="106">
        <f t="shared" si="6"/>
        <v>0</v>
      </c>
      <c r="S17" s="106">
        <f t="shared" si="6"/>
        <v>0</v>
      </c>
      <c r="T17" s="106">
        <f t="shared" si="6"/>
        <v>0</v>
      </c>
      <c r="U17" s="106">
        <f t="shared" si="6"/>
        <v>0</v>
      </c>
      <c r="V17" s="106">
        <f t="shared" si="6"/>
        <v>0</v>
      </c>
      <c r="W17" s="106">
        <f t="shared" si="6"/>
        <v>0</v>
      </c>
      <c r="X17" s="106">
        <f t="shared" si="6"/>
        <v>0</v>
      </c>
    </row>
    <row r="18" spans="1:24" x14ac:dyDescent="0.25">
      <c r="A18" s="3">
        <v>10</v>
      </c>
      <c r="B18" s="60" t="s">
        <v>314</v>
      </c>
      <c r="C18" s="60"/>
      <c r="D18" s="60"/>
      <c r="E18" s="60"/>
      <c r="F18" s="60"/>
      <c r="G18" s="60"/>
      <c r="I18" s="103"/>
      <c r="J18" s="105">
        <f t="shared" si="4"/>
        <v>0</v>
      </c>
      <c r="K18" s="106">
        <f t="shared" ref="K18:X18" si="7">(J18*$G$6)+J18</f>
        <v>0</v>
      </c>
      <c r="L18" s="106">
        <f t="shared" si="7"/>
        <v>0</v>
      </c>
      <c r="M18" s="106">
        <f t="shared" si="7"/>
        <v>0</v>
      </c>
      <c r="N18" s="106">
        <f t="shared" si="7"/>
        <v>0</v>
      </c>
      <c r="O18" s="106">
        <f t="shared" si="7"/>
        <v>0</v>
      </c>
      <c r="P18" s="106">
        <f t="shared" si="7"/>
        <v>0</v>
      </c>
      <c r="Q18" s="106">
        <f t="shared" si="7"/>
        <v>0</v>
      </c>
      <c r="R18" s="106">
        <f t="shared" si="7"/>
        <v>0</v>
      </c>
      <c r="S18" s="106">
        <f t="shared" si="7"/>
        <v>0</v>
      </c>
      <c r="T18" s="106">
        <f t="shared" si="7"/>
        <v>0</v>
      </c>
      <c r="U18" s="106">
        <f t="shared" si="7"/>
        <v>0</v>
      </c>
      <c r="V18" s="106">
        <f t="shared" si="7"/>
        <v>0</v>
      </c>
      <c r="W18" s="106">
        <f t="shared" si="7"/>
        <v>0</v>
      </c>
      <c r="X18" s="106">
        <f t="shared" si="7"/>
        <v>0</v>
      </c>
    </row>
    <row r="19" spans="1:24" x14ac:dyDescent="0.25">
      <c r="A19" s="3">
        <v>13</v>
      </c>
      <c r="B19" s="60" t="s">
        <v>315</v>
      </c>
      <c r="C19" s="60"/>
      <c r="D19" s="60"/>
      <c r="E19" s="60"/>
      <c r="F19" s="60"/>
      <c r="G19" s="60"/>
      <c r="I19" s="103"/>
      <c r="J19" s="105">
        <f t="shared" si="4"/>
        <v>0</v>
      </c>
      <c r="K19" s="106">
        <f t="shared" ref="K19:X19" si="8">(J19*$G$6)+J19</f>
        <v>0</v>
      </c>
      <c r="L19" s="106">
        <f t="shared" si="8"/>
        <v>0</v>
      </c>
      <c r="M19" s="106">
        <f t="shared" si="8"/>
        <v>0</v>
      </c>
      <c r="N19" s="106">
        <f t="shared" si="8"/>
        <v>0</v>
      </c>
      <c r="O19" s="106">
        <f t="shared" si="8"/>
        <v>0</v>
      </c>
      <c r="P19" s="106">
        <f t="shared" si="8"/>
        <v>0</v>
      </c>
      <c r="Q19" s="106">
        <f t="shared" si="8"/>
        <v>0</v>
      </c>
      <c r="R19" s="106">
        <f t="shared" si="8"/>
        <v>0</v>
      </c>
      <c r="S19" s="106">
        <f t="shared" si="8"/>
        <v>0</v>
      </c>
      <c r="T19" s="106">
        <f t="shared" si="8"/>
        <v>0</v>
      </c>
      <c r="U19" s="106">
        <f t="shared" si="8"/>
        <v>0</v>
      </c>
      <c r="V19" s="106">
        <f t="shared" si="8"/>
        <v>0</v>
      </c>
      <c r="W19" s="106">
        <f t="shared" si="8"/>
        <v>0</v>
      </c>
      <c r="X19" s="106">
        <f t="shared" si="8"/>
        <v>0</v>
      </c>
    </row>
    <row r="20" spans="1:24" x14ac:dyDescent="0.25">
      <c r="A20" s="3">
        <v>17</v>
      </c>
      <c r="B20" s="60" t="s">
        <v>316</v>
      </c>
      <c r="C20" s="60"/>
      <c r="D20" s="60"/>
      <c r="E20" s="60"/>
      <c r="F20" s="60"/>
      <c r="G20" s="60"/>
      <c r="I20" s="103"/>
      <c r="J20" s="109">
        <f t="shared" si="4"/>
        <v>0</v>
      </c>
      <c r="K20" s="110">
        <f t="shared" ref="K20:X20" si="9">(J20*$G$6)+J20</f>
        <v>0</v>
      </c>
      <c r="L20" s="110">
        <f t="shared" si="9"/>
        <v>0</v>
      </c>
      <c r="M20" s="110">
        <f t="shared" si="9"/>
        <v>0</v>
      </c>
      <c r="N20" s="110">
        <f t="shared" si="9"/>
        <v>0</v>
      </c>
      <c r="O20" s="110">
        <f t="shared" si="9"/>
        <v>0</v>
      </c>
      <c r="P20" s="110">
        <f t="shared" si="9"/>
        <v>0</v>
      </c>
      <c r="Q20" s="110">
        <f t="shared" si="9"/>
        <v>0</v>
      </c>
      <c r="R20" s="110">
        <f t="shared" si="9"/>
        <v>0</v>
      </c>
      <c r="S20" s="110">
        <f t="shared" si="9"/>
        <v>0</v>
      </c>
      <c r="T20" s="110">
        <f t="shared" si="9"/>
        <v>0</v>
      </c>
      <c r="U20" s="110">
        <f t="shared" si="9"/>
        <v>0</v>
      </c>
      <c r="V20" s="110">
        <f t="shared" si="9"/>
        <v>0</v>
      </c>
      <c r="W20" s="110">
        <f t="shared" si="9"/>
        <v>0</v>
      </c>
      <c r="X20" s="110">
        <f t="shared" si="9"/>
        <v>0</v>
      </c>
    </row>
    <row r="21" spans="1:24" x14ac:dyDescent="0.25">
      <c r="A21" s="3">
        <v>19</v>
      </c>
      <c r="B21" s="60" t="s">
        <v>317</v>
      </c>
      <c r="C21" s="60"/>
      <c r="D21" s="60"/>
      <c r="E21" s="60"/>
      <c r="F21" s="60"/>
      <c r="G21" s="60"/>
      <c r="I21" s="103"/>
      <c r="J21" s="105">
        <f t="shared" si="4"/>
        <v>0</v>
      </c>
      <c r="K21" s="106">
        <f t="shared" ref="K21:X21" si="10">(J21*$G$6)+J21</f>
        <v>0</v>
      </c>
      <c r="L21" s="106">
        <f t="shared" si="10"/>
        <v>0</v>
      </c>
      <c r="M21" s="106">
        <f t="shared" si="10"/>
        <v>0</v>
      </c>
      <c r="N21" s="106">
        <f t="shared" si="10"/>
        <v>0</v>
      </c>
      <c r="O21" s="106">
        <f t="shared" si="10"/>
        <v>0</v>
      </c>
      <c r="P21" s="106">
        <f t="shared" si="10"/>
        <v>0</v>
      </c>
      <c r="Q21" s="106">
        <f t="shared" si="10"/>
        <v>0</v>
      </c>
      <c r="R21" s="106">
        <f t="shared" si="10"/>
        <v>0</v>
      </c>
      <c r="S21" s="106">
        <f t="shared" si="10"/>
        <v>0</v>
      </c>
      <c r="T21" s="106">
        <f t="shared" si="10"/>
        <v>0</v>
      </c>
      <c r="U21" s="106">
        <f t="shared" si="10"/>
        <v>0</v>
      </c>
      <c r="V21" s="106">
        <f t="shared" si="10"/>
        <v>0</v>
      </c>
      <c r="W21" s="106">
        <f t="shared" si="10"/>
        <v>0</v>
      </c>
      <c r="X21" s="106">
        <f t="shared" si="10"/>
        <v>0</v>
      </c>
    </row>
    <row r="22" spans="1:24" x14ac:dyDescent="0.25">
      <c r="A22" s="3" t="s">
        <v>327</v>
      </c>
      <c r="B22" s="60" t="s">
        <v>277</v>
      </c>
      <c r="C22" s="60"/>
      <c r="D22" s="60"/>
      <c r="E22" s="60"/>
      <c r="F22" s="60"/>
      <c r="G22" s="60"/>
      <c r="I22" s="103"/>
      <c r="J22" s="105">
        <f t="shared" si="4"/>
        <v>0</v>
      </c>
      <c r="K22" s="106">
        <f t="shared" ref="K22:X22" si="11">(J22*$G$6)+J22</f>
        <v>0</v>
      </c>
      <c r="L22" s="106">
        <f t="shared" si="11"/>
        <v>0</v>
      </c>
      <c r="M22" s="106">
        <f t="shared" si="11"/>
        <v>0</v>
      </c>
      <c r="N22" s="106">
        <f t="shared" si="11"/>
        <v>0</v>
      </c>
      <c r="O22" s="106">
        <f t="shared" si="11"/>
        <v>0</v>
      </c>
      <c r="P22" s="106">
        <f t="shared" si="11"/>
        <v>0</v>
      </c>
      <c r="Q22" s="106">
        <f t="shared" si="11"/>
        <v>0</v>
      </c>
      <c r="R22" s="106">
        <f t="shared" si="11"/>
        <v>0</v>
      </c>
      <c r="S22" s="106">
        <f t="shared" si="11"/>
        <v>0</v>
      </c>
      <c r="T22" s="106">
        <f t="shared" si="11"/>
        <v>0</v>
      </c>
      <c r="U22" s="106">
        <f t="shared" si="11"/>
        <v>0</v>
      </c>
      <c r="V22" s="106">
        <f t="shared" si="11"/>
        <v>0</v>
      </c>
      <c r="W22" s="106">
        <f t="shared" si="11"/>
        <v>0</v>
      </c>
      <c r="X22" s="106">
        <f t="shared" si="11"/>
        <v>0</v>
      </c>
    </row>
    <row r="23" spans="1:24" x14ac:dyDescent="0.25">
      <c r="A23" s="3">
        <v>30</v>
      </c>
      <c r="B23" s="60" t="s">
        <v>289</v>
      </c>
      <c r="C23" s="60"/>
      <c r="D23" s="60"/>
      <c r="E23" s="60"/>
      <c r="F23" s="60"/>
      <c r="G23" s="60"/>
      <c r="I23" s="103"/>
      <c r="J23" s="105">
        <f t="shared" si="4"/>
        <v>0</v>
      </c>
      <c r="K23" s="106">
        <f t="shared" ref="K23:X23" si="12">(J23*$G$6)+J23</f>
        <v>0</v>
      </c>
      <c r="L23" s="106">
        <f t="shared" si="12"/>
        <v>0</v>
      </c>
      <c r="M23" s="106">
        <f t="shared" si="12"/>
        <v>0</v>
      </c>
      <c r="N23" s="106">
        <f t="shared" si="12"/>
        <v>0</v>
      </c>
      <c r="O23" s="106">
        <f t="shared" si="12"/>
        <v>0</v>
      </c>
      <c r="P23" s="106">
        <f t="shared" si="12"/>
        <v>0</v>
      </c>
      <c r="Q23" s="106">
        <f t="shared" si="12"/>
        <v>0</v>
      </c>
      <c r="R23" s="106">
        <f t="shared" si="12"/>
        <v>0</v>
      </c>
      <c r="S23" s="106">
        <f t="shared" si="12"/>
        <v>0</v>
      </c>
      <c r="T23" s="106">
        <f t="shared" si="12"/>
        <v>0</v>
      </c>
      <c r="U23" s="106">
        <f t="shared" si="12"/>
        <v>0</v>
      </c>
      <c r="V23" s="106">
        <f t="shared" si="12"/>
        <v>0</v>
      </c>
      <c r="W23" s="106">
        <f t="shared" si="12"/>
        <v>0</v>
      </c>
      <c r="X23" s="106">
        <f t="shared" si="12"/>
        <v>0</v>
      </c>
    </row>
    <row r="24" spans="1:24" x14ac:dyDescent="0.25">
      <c r="A24" s="3">
        <v>34</v>
      </c>
      <c r="B24" s="60" t="s">
        <v>326</v>
      </c>
      <c r="C24" s="60"/>
      <c r="D24" s="60"/>
      <c r="E24" s="60"/>
      <c r="F24" s="60"/>
      <c r="G24" s="60"/>
      <c r="I24" s="103"/>
      <c r="J24" s="105">
        <f t="shared" si="4"/>
        <v>0</v>
      </c>
      <c r="K24" s="106">
        <f t="shared" ref="K24:X24" si="13">(J24*$G$6)+J24</f>
        <v>0</v>
      </c>
      <c r="L24" s="106">
        <f t="shared" si="13"/>
        <v>0</v>
      </c>
      <c r="M24" s="106">
        <f t="shared" si="13"/>
        <v>0</v>
      </c>
      <c r="N24" s="106">
        <f t="shared" si="13"/>
        <v>0</v>
      </c>
      <c r="O24" s="106">
        <f t="shared" si="13"/>
        <v>0</v>
      </c>
      <c r="P24" s="106">
        <f t="shared" si="13"/>
        <v>0</v>
      </c>
      <c r="Q24" s="106">
        <f t="shared" si="13"/>
        <v>0</v>
      </c>
      <c r="R24" s="106">
        <f t="shared" si="13"/>
        <v>0</v>
      </c>
      <c r="S24" s="106">
        <f t="shared" si="13"/>
        <v>0</v>
      </c>
      <c r="T24" s="106">
        <f t="shared" si="13"/>
        <v>0</v>
      </c>
      <c r="U24" s="106">
        <f t="shared" si="13"/>
        <v>0</v>
      </c>
      <c r="V24" s="106">
        <f t="shared" si="13"/>
        <v>0</v>
      </c>
      <c r="W24" s="106">
        <f t="shared" si="13"/>
        <v>0</v>
      </c>
      <c r="X24" s="106">
        <f t="shared" si="13"/>
        <v>0</v>
      </c>
    </row>
    <row r="25" spans="1:24" x14ac:dyDescent="0.25">
      <c r="A25" s="3">
        <v>38</v>
      </c>
      <c r="B25" s="60" t="s">
        <v>306</v>
      </c>
      <c r="C25" s="60"/>
      <c r="D25" s="60"/>
      <c r="E25" s="60"/>
      <c r="F25" s="60"/>
      <c r="G25" s="60"/>
      <c r="I25" s="104"/>
      <c r="J25" s="107">
        <f t="shared" si="4"/>
        <v>0</v>
      </c>
      <c r="K25" s="108">
        <f t="shared" ref="K25:X25" si="14">(J25*$G$6)+J25</f>
        <v>0</v>
      </c>
      <c r="L25" s="108">
        <f t="shared" si="14"/>
        <v>0</v>
      </c>
      <c r="M25" s="108">
        <f t="shared" si="14"/>
        <v>0</v>
      </c>
      <c r="N25" s="108">
        <f t="shared" si="14"/>
        <v>0</v>
      </c>
      <c r="O25" s="108">
        <f t="shared" si="14"/>
        <v>0</v>
      </c>
      <c r="P25" s="108">
        <f t="shared" si="14"/>
        <v>0</v>
      </c>
      <c r="Q25" s="108">
        <f t="shared" si="14"/>
        <v>0</v>
      </c>
      <c r="R25" s="108">
        <f t="shared" si="14"/>
        <v>0</v>
      </c>
      <c r="S25" s="108">
        <f t="shared" si="14"/>
        <v>0</v>
      </c>
      <c r="T25" s="108">
        <f t="shared" si="14"/>
        <v>0</v>
      </c>
      <c r="U25" s="108">
        <f t="shared" si="14"/>
        <v>0</v>
      </c>
      <c r="V25" s="108">
        <f t="shared" si="14"/>
        <v>0</v>
      </c>
      <c r="W25" s="108">
        <f t="shared" si="14"/>
        <v>0</v>
      </c>
      <c r="X25" s="108">
        <f t="shared" si="14"/>
        <v>0</v>
      </c>
    </row>
    <row r="26" spans="1:24" x14ac:dyDescent="0.25">
      <c r="B26" s="61" t="s">
        <v>278</v>
      </c>
      <c r="C26" s="60"/>
      <c r="D26" s="60"/>
      <c r="E26" s="60"/>
      <c r="F26" s="60"/>
      <c r="G26" s="60"/>
      <c r="I26" s="111">
        <f>SUM(I13:I25)</f>
        <v>0</v>
      </c>
      <c r="J26" s="115">
        <f t="shared" ref="J26:X26" si="15">SUM(J13:J25)</f>
        <v>0</v>
      </c>
      <c r="K26" s="111">
        <f t="shared" si="15"/>
        <v>0</v>
      </c>
      <c r="L26" s="111">
        <f t="shared" si="15"/>
        <v>0</v>
      </c>
      <c r="M26" s="111">
        <f t="shared" si="15"/>
        <v>0</v>
      </c>
      <c r="N26" s="111">
        <f t="shared" si="15"/>
        <v>0</v>
      </c>
      <c r="O26" s="111">
        <f t="shared" si="15"/>
        <v>0</v>
      </c>
      <c r="P26" s="111">
        <f t="shared" si="15"/>
        <v>0</v>
      </c>
      <c r="Q26" s="111">
        <f t="shared" si="15"/>
        <v>0</v>
      </c>
      <c r="R26" s="111">
        <f t="shared" si="15"/>
        <v>0</v>
      </c>
      <c r="S26" s="111">
        <f t="shared" si="15"/>
        <v>0</v>
      </c>
      <c r="T26" s="111">
        <f t="shared" si="15"/>
        <v>0</v>
      </c>
      <c r="U26" s="111">
        <f t="shared" si="15"/>
        <v>0</v>
      </c>
      <c r="V26" s="111">
        <f t="shared" si="15"/>
        <v>0</v>
      </c>
      <c r="W26" s="111">
        <f t="shared" si="15"/>
        <v>0</v>
      </c>
      <c r="X26" s="111">
        <f t="shared" si="15"/>
        <v>0</v>
      </c>
    </row>
    <row r="27" spans="1:24" x14ac:dyDescent="0.25">
      <c r="B27" s="60"/>
      <c r="C27" s="60"/>
      <c r="D27" s="60"/>
      <c r="E27" s="60"/>
      <c r="F27" s="60"/>
      <c r="G27" s="60"/>
      <c r="J27" s="91"/>
      <c r="K27" s="71"/>
      <c r="L27" s="71"/>
      <c r="M27" s="71"/>
      <c r="N27" s="71"/>
      <c r="O27" s="71"/>
      <c r="P27" s="71"/>
      <c r="Q27" s="71"/>
      <c r="R27" s="71"/>
      <c r="S27" s="71"/>
      <c r="T27" s="71"/>
      <c r="U27" s="71"/>
      <c r="V27" s="71"/>
      <c r="W27" s="71"/>
      <c r="X27" s="71"/>
    </row>
    <row r="28" spans="1:24" x14ac:dyDescent="0.25">
      <c r="B28" s="61" t="s">
        <v>279</v>
      </c>
      <c r="C28" s="60"/>
      <c r="D28" s="60"/>
      <c r="E28" s="60"/>
      <c r="F28" s="60"/>
      <c r="G28" s="60"/>
      <c r="I28" s="96"/>
      <c r="J28" s="93"/>
      <c r="K28" s="71"/>
      <c r="L28" s="71"/>
      <c r="M28" s="71"/>
      <c r="N28" s="71"/>
      <c r="O28" s="71"/>
      <c r="P28" s="71"/>
      <c r="Q28" s="71"/>
      <c r="R28" s="71"/>
      <c r="S28" s="71"/>
      <c r="T28" s="71"/>
      <c r="U28" s="71"/>
      <c r="V28" s="71"/>
      <c r="W28" s="71"/>
      <c r="X28" s="71"/>
    </row>
    <row r="29" spans="1:24" x14ac:dyDescent="0.25">
      <c r="A29" s="3">
        <v>61</v>
      </c>
      <c r="B29" s="60" t="s">
        <v>280</v>
      </c>
      <c r="C29" s="60"/>
      <c r="D29" s="60"/>
      <c r="E29" s="60"/>
      <c r="F29" s="60"/>
      <c r="G29" s="60"/>
      <c r="I29" s="103"/>
      <c r="J29" s="94">
        <f>(I29)*POWER(1+$G$8,$J$10-$I$10)</f>
        <v>0</v>
      </c>
      <c r="K29" s="139">
        <f t="shared" ref="K29:X29" si="16">(J29*$G$8)+J29</f>
        <v>0</v>
      </c>
      <c r="L29" s="139">
        <f t="shared" si="16"/>
        <v>0</v>
      </c>
      <c r="M29" s="139">
        <f t="shared" si="16"/>
        <v>0</v>
      </c>
      <c r="N29" s="139">
        <f t="shared" si="16"/>
        <v>0</v>
      </c>
      <c r="O29" s="139">
        <f t="shared" si="16"/>
        <v>0</v>
      </c>
      <c r="P29" s="139">
        <f t="shared" si="16"/>
        <v>0</v>
      </c>
      <c r="Q29" s="139">
        <f t="shared" si="16"/>
        <v>0</v>
      </c>
      <c r="R29" s="139">
        <f t="shared" si="16"/>
        <v>0</v>
      </c>
      <c r="S29" s="139">
        <f t="shared" si="16"/>
        <v>0</v>
      </c>
      <c r="T29" s="139">
        <f t="shared" si="16"/>
        <v>0</v>
      </c>
      <c r="U29" s="139">
        <f t="shared" si="16"/>
        <v>0</v>
      </c>
      <c r="V29" s="139">
        <f t="shared" si="16"/>
        <v>0</v>
      </c>
      <c r="W29" s="139">
        <f t="shared" si="16"/>
        <v>0</v>
      </c>
      <c r="X29" s="139">
        <f t="shared" si="16"/>
        <v>0</v>
      </c>
    </row>
    <row r="30" spans="1:24" x14ac:dyDescent="0.25">
      <c r="A30" s="3">
        <v>68</v>
      </c>
      <c r="B30" s="60" t="s">
        <v>281</v>
      </c>
      <c r="C30" s="60"/>
      <c r="D30" s="60"/>
      <c r="E30" s="60"/>
      <c r="F30" s="60"/>
      <c r="G30" s="60"/>
      <c r="I30" s="103"/>
      <c r="J30" s="94">
        <f>(I30)*POWER(1+$G$8,$J$10-$I$10)</f>
        <v>0</v>
      </c>
      <c r="K30" s="139">
        <f t="shared" ref="K30:X30" si="17">(J30*$G$8)+J30</f>
        <v>0</v>
      </c>
      <c r="L30" s="139">
        <f t="shared" si="17"/>
        <v>0</v>
      </c>
      <c r="M30" s="139">
        <f t="shared" si="17"/>
        <v>0</v>
      </c>
      <c r="N30" s="139">
        <f t="shared" si="17"/>
        <v>0</v>
      </c>
      <c r="O30" s="139">
        <f t="shared" si="17"/>
        <v>0</v>
      </c>
      <c r="P30" s="139">
        <f t="shared" si="17"/>
        <v>0</v>
      </c>
      <c r="Q30" s="139">
        <f t="shared" si="17"/>
        <v>0</v>
      </c>
      <c r="R30" s="139">
        <f t="shared" si="17"/>
        <v>0</v>
      </c>
      <c r="S30" s="139">
        <f t="shared" si="17"/>
        <v>0</v>
      </c>
      <c r="T30" s="139">
        <f t="shared" si="17"/>
        <v>0</v>
      </c>
      <c r="U30" s="139">
        <f t="shared" si="17"/>
        <v>0</v>
      </c>
      <c r="V30" s="139">
        <f t="shared" si="17"/>
        <v>0</v>
      </c>
      <c r="W30" s="139">
        <f t="shared" si="17"/>
        <v>0</v>
      </c>
      <c r="X30" s="139">
        <f t="shared" si="17"/>
        <v>0</v>
      </c>
    </row>
    <row r="31" spans="1:24" x14ac:dyDescent="0.25">
      <c r="A31" s="3">
        <v>93</v>
      </c>
      <c r="B31" s="60" t="s">
        <v>318</v>
      </c>
      <c r="C31" s="60"/>
      <c r="D31" s="60"/>
      <c r="E31" s="60"/>
      <c r="F31" s="60"/>
      <c r="G31" s="60"/>
      <c r="I31" s="103"/>
      <c r="J31" s="94">
        <f>(I31)*POWER(1+$G$8,$J$10-$I$10)</f>
        <v>0</v>
      </c>
      <c r="K31" s="139">
        <f t="shared" ref="K31:X31" si="18">(J31*$G$8)+J31</f>
        <v>0</v>
      </c>
      <c r="L31" s="139">
        <f t="shared" si="18"/>
        <v>0</v>
      </c>
      <c r="M31" s="139">
        <f t="shared" si="18"/>
        <v>0</v>
      </c>
      <c r="N31" s="139">
        <f t="shared" si="18"/>
        <v>0</v>
      </c>
      <c r="O31" s="139">
        <f t="shared" si="18"/>
        <v>0</v>
      </c>
      <c r="P31" s="139">
        <f t="shared" si="18"/>
        <v>0</v>
      </c>
      <c r="Q31" s="139">
        <f t="shared" si="18"/>
        <v>0</v>
      </c>
      <c r="R31" s="139">
        <f t="shared" si="18"/>
        <v>0</v>
      </c>
      <c r="S31" s="139">
        <f t="shared" si="18"/>
        <v>0</v>
      </c>
      <c r="T31" s="139">
        <f t="shared" si="18"/>
        <v>0</v>
      </c>
      <c r="U31" s="139">
        <f t="shared" si="18"/>
        <v>0</v>
      </c>
      <c r="V31" s="139">
        <f t="shared" si="18"/>
        <v>0</v>
      </c>
      <c r="W31" s="139">
        <f t="shared" si="18"/>
        <v>0</v>
      </c>
      <c r="X31" s="139">
        <f t="shared" si="18"/>
        <v>0</v>
      </c>
    </row>
    <row r="32" spans="1:24" x14ac:dyDescent="0.25">
      <c r="A32" s="3">
        <v>104</v>
      </c>
      <c r="B32" s="60" t="s">
        <v>319</v>
      </c>
      <c r="C32" s="60"/>
      <c r="D32" s="60"/>
      <c r="E32" s="60"/>
      <c r="F32" s="60"/>
      <c r="G32" s="60"/>
      <c r="I32" s="103"/>
      <c r="J32" s="94">
        <f>(I32)*POWER(1+$G$8,$J$10-$I$10)</f>
        <v>0</v>
      </c>
      <c r="K32" s="139">
        <f t="shared" ref="K32:X32" si="19">(J32*$G$8)+J32</f>
        <v>0</v>
      </c>
      <c r="L32" s="139">
        <f t="shared" si="19"/>
        <v>0</v>
      </c>
      <c r="M32" s="139">
        <f t="shared" si="19"/>
        <v>0</v>
      </c>
      <c r="N32" s="139">
        <f t="shared" si="19"/>
        <v>0</v>
      </c>
      <c r="O32" s="139">
        <f t="shared" si="19"/>
        <v>0</v>
      </c>
      <c r="P32" s="139">
        <f t="shared" si="19"/>
        <v>0</v>
      </c>
      <c r="Q32" s="139">
        <f t="shared" si="19"/>
        <v>0</v>
      </c>
      <c r="R32" s="139">
        <f t="shared" si="19"/>
        <v>0</v>
      </c>
      <c r="S32" s="139">
        <f t="shared" si="19"/>
        <v>0</v>
      </c>
      <c r="T32" s="139">
        <f t="shared" si="19"/>
        <v>0</v>
      </c>
      <c r="U32" s="139">
        <f t="shared" si="19"/>
        <v>0</v>
      </c>
      <c r="V32" s="139">
        <f t="shared" si="19"/>
        <v>0</v>
      </c>
      <c r="W32" s="139">
        <f t="shared" si="19"/>
        <v>0</v>
      </c>
      <c r="X32" s="139">
        <f t="shared" si="19"/>
        <v>0</v>
      </c>
    </row>
    <row r="33" spans="1:24" x14ac:dyDescent="0.25">
      <c r="A33" s="3"/>
      <c r="B33" s="61" t="s">
        <v>282</v>
      </c>
      <c r="C33" s="60"/>
      <c r="D33" s="60"/>
      <c r="E33" s="60"/>
      <c r="F33" s="60"/>
      <c r="G33" s="60"/>
      <c r="I33" s="112">
        <f>SUM(I29:I32)</f>
        <v>0</v>
      </c>
      <c r="J33" s="116">
        <f>SUM(J29:J32)</f>
        <v>0</v>
      </c>
      <c r="K33" s="112">
        <f t="shared" ref="K33:X33" si="20">SUM(K29:K32)</f>
        <v>0</v>
      </c>
      <c r="L33" s="112">
        <f t="shared" si="20"/>
        <v>0</v>
      </c>
      <c r="M33" s="112">
        <f t="shared" si="20"/>
        <v>0</v>
      </c>
      <c r="N33" s="112">
        <f t="shared" si="20"/>
        <v>0</v>
      </c>
      <c r="O33" s="112">
        <f t="shared" si="20"/>
        <v>0</v>
      </c>
      <c r="P33" s="112">
        <f t="shared" si="20"/>
        <v>0</v>
      </c>
      <c r="Q33" s="112">
        <f t="shared" si="20"/>
        <v>0</v>
      </c>
      <c r="R33" s="112">
        <f t="shared" si="20"/>
        <v>0</v>
      </c>
      <c r="S33" s="112">
        <f t="shared" si="20"/>
        <v>0</v>
      </c>
      <c r="T33" s="112">
        <f t="shared" si="20"/>
        <v>0</v>
      </c>
      <c r="U33" s="112">
        <f t="shared" si="20"/>
        <v>0</v>
      </c>
      <c r="V33" s="112">
        <f t="shared" si="20"/>
        <v>0</v>
      </c>
      <c r="W33" s="112">
        <f t="shared" si="20"/>
        <v>0</v>
      </c>
      <c r="X33" s="112">
        <f t="shared" si="20"/>
        <v>0</v>
      </c>
    </row>
    <row r="34" spans="1:24" ht="15.6" customHeight="1" x14ac:dyDescent="0.25">
      <c r="A34" s="3"/>
      <c r="B34" s="61"/>
      <c r="C34" s="60"/>
      <c r="D34" s="60"/>
      <c r="E34" s="60"/>
      <c r="F34" s="60"/>
      <c r="G34" s="60"/>
      <c r="I34" s="71"/>
      <c r="J34" s="90"/>
      <c r="K34" s="99"/>
      <c r="L34" s="99"/>
      <c r="M34" s="99"/>
      <c r="N34" s="99"/>
      <c r="O34" s="99"/>
      <c r="P34" s="99"/>
      <c r="Q34" s="99"/>
      <c r="R34" s="99"/>
      <c r="S34" s="99"/>
      <c r="T34" s="99"/>
      <c r="U34" s="99"/>
      <c r="V34" s="99"/>
      <c r="W34" s="99"/>
      <c r="X34" s="99"/>
    </row>
    <row r="35" spans="1:24" x14ac:dyDescent="0.25">
      <c r="A35" s="3"/>
      <c r="B35" s="61" t="s">
        <v>320</v>
      </c>
      <c r="C35" s="60"/>
      <c r="D35" s="60"/>
      <c r="E35" s="60"/>
      <c r="F35" s="60"/>
      <c r="G35" s="60"/>
      <c r="I35" s="111">
        <f>I26-I33</f>
        <v>0</v>
      </c>
      <c r="J35" s="118">
        <f t="shared" ref="J35:X35" si="21">J26-J33</f>
        <v>0</v>
      </c>
      <c r="K35" s="119">
        <f t="shared" si="21"/>
        <v>0</v>
      </c>
      <c r="L35" s="119">
        <f t="shared" si="21"/>
        <v>0</v>
      </c>
      <c r="M35" s="119">
        <f t="shared" si="21"/>
        <v>0</v>
      </c>
      <c r="N35" s="119">
        <f t="shared" si="21"/>
        <v>0</v>
      </c>
      <c r="O35" s="119">
        <f t="shared" si="21"/>
        <v>0</v>
      </c>
      <c r="P35" s="119">
        <f t="shared" si="21"/>
        <v>0</v>
      </c>
      <c r="Q35" s="119">
        <f t="shared" si="21"/>
        <v>0</v>
      </c>
      <c r="R35" s="119">
        <f t="shared" si="21"/>
        <v>0</v>
      </c>
      <c r="S35" s="119">
        <f t="shared" si="21"/>
        <v>0</v>
      </c>
      <c r="T35" s="119">
        <f t="shared" si="21"/>
        <v>0</v>
      </c>
      <c r="U35" s="119">
        <f t="shared" si="21"/>
        <v>0</v>
      </c>
      <c r="V35" s="119">
        <f t="shared" si="21"/>
        <v>0</v>
      </c>
      <c r="W35" s="119">
        <f t="shared" si="21"/>
        <v>0</v>
      </c>
      <c r="X35" s="119">
        <f t="shared" si="21"/>
        <v>0</v>
      </c>
    </row>
    <row r="36" spans="1:24" x14ac:dyDescent="0.25">
      <c r="A36" s="3" t="s">
        <v>321</v>
      </c>
      <c r="B36" s="60" t="s">
        <v>322</v>
      </c>
      <c r="C36" s="60"/>
      <c r="D36" s="60"/>
      <c r="E36" s="60"/>
      <c r="F36" s="60"/>
      <c r="G36" s="60"/>
      <c r="I36" s="103"/>
      <c r="J36" s="94">
        <f>(I36)*POWER(1+$G$9,$J$10-$I$10)</f>
        <v>0</v>
      </c>
      <c r="K36" s="139">
        <f t="shared" ref="K36:X36" si="22">(J36*$G$9)+J36</f>
        <v>0</v>
      </c>
      <c r="L36" s="139">
        <f t="shared" si="22"/>
        <v>0</v>
      </c>
      <c r="M36" s="139">
        <f t="shared" si="22"/>
        <v>0</v>
      </c>
      <c r="N36" s="139">
        <f t="shared" si="22"/>
        <v>0</v>
      </c>
      <c r="O36" s="139">
        <f t="shared" si="22"/>
        <v>0</v>
      </c>
      <c r="P36" s="139">
        <f t="shared" si="22"/>
        <v>0</v>
      </c>
      <c r="Q36" s="139">
        <f t="shared" si="22"/>
        <v>0</v>
      </c>
      <c r="R36" s="139">
        <f t="shared" si="22"/>
        <v>0</v>
      </c>
      <c r="S36" s="139">
        <f t="shared" si="22"/>
        <v>0</v>
      </c>
      <c r="T36" s="139">
        <f t="shared" si="22"/>
        <v>0</v>
      </c>
      <c r="U36" s="139">
        <f t="shared" si="22"/>
        <v>0</v>
      </c>
      <c r="V36" s="139">
        <f t="shared" si="22"/>
        <v>0</v>
      </c>
      <c r="W36" s="139">
        <f t="shared" si="22"/>
        <v>0</v>
      </c>
      <c r="X36" s="139">
        <f t="shared" si="22"/>
        <v>0</v>
      </c>
    </row>
    <row r="37" spans="1:24" x14ac:dyDescent="0.25">
      <c r="A37" s="3">
        <v>113</v>
      </c>
      <c r="B37" s="60" t="s">
        <v>323</v>
      </c>
      <c r="C37" s="60"/>
      <c r="D37" s="60"/>
      <c r="E37" s="60"/>
      <c r="F37" s="60"/>
      <c r="G37" s="60"/>
      <c r="I37" s="103"/>
      <c r="J37" s="94">
        <f>(I37)*POWER(1+$G$9,$J$10-$I$10)</f>
        <v>0</v>
      </c>
      <c r="K37" s="139">
        <f t="shared" ref="K37:X37" si="23">(J37*$G$9)+J37</f>
        <v>0</v>
      </c>
      <c r="L37" s="139">
        <f t="shared" si="23"/>
        <v>0</v>
      </c>
      <c r="M37" s="139">
        <f t="shared" si="23"/>
        <v>0</v>
      </c>
      <c r="N37" s="139">
        <f t="shared" si="23"/>
        <v>0</v>
      </c>
      <c r="O37" s="139">
        <f t="shared" si="23"/>
        <v>0</v>
      </c>
      <c r="P37" s="139">
        <f t="shared" si="23"/>
        <v>0</v>
      </c>
      <c r="Q37" s="139">
        <f t="shared" si="23"/>
        <v>0</v>
      </c>
      <c r="R37" s="139">
        <f t="shared" si="23"/>
        <v>0</v>
      </c>
      <c r="S37" s="139">
        <f t="shared" si="23"/>
        <v>0</v>
      </c>
      <c r="T37" s="139">
        <f t="shared" si="23"/>
        <v>0</v>
      </c>
      <c r="U37" s="139">
        <f t="shared" si="23"/>
        <v>0</v>
      </c>
      <c r="V37" s="139">
        <f t="shared" si="23"/>
        <v>0</v>
      </c>
      <c r="W37" s="139">
        <f t="shared" si="23"/>
        <v>0</v>
      </c>
      <c r="X37" s="139">
        <f t="shared" si="23"/>
        <v>0</v>
      </c>
    </row>
    <row r="38" spans="1:24" ht="5.45" customHeight="1" x14ac:dyDescent="0.25">
      <c r="B38" s="60"/>
      <c r="C38" s="60"/>
      <c r="D38" s="60"/>
      <c r="E38" s="60"/>
      <c r="F38" s="60"/>
      <c r="I38" s="96">
        <v>0</v>
      </c>
      <c r="J38" s="94"/>
      <c r="K38" s="71"/>
      <c r="L38" s="71"/>
      <c r="M38" s="71"/>
      <c r="N38" s="71"/>
      <c r="O38" s="71"/>
      <c r="P38" s="71"/>
      <c r="Q38" s="71"/>
      <c r="R38" s="71"/>
      <c r="S38" s="71"/>
      <c r="T38" s="71"/>
      <c r="U38" s="71"/>
      <c r="V38" s="71"/>
      <c r="W38" s="71"/>
      <c r="X38" s="71"/>
    </row>
    <row r="39" spans="1:24" x14ac:dyDescent="0.25">
      <c r="B39" s="61" t="s">
        <v>324</v>
      </c>
      <c r="C39" s="60"/>
      <c r="D39" s="60"/>
      <c r="E39" s="60"/>
      <c r="F39" s="60"/>
      <c r="I39" s="149">
        <f>SUM(I35-I36-I37)</f>
        <v>0</v>
      </c>
      <c r="J39" s="117">
        <f>SUM(J35-J36-J37)</f>
        <v>0</v>
      </c>
      <c r="K39" s="117">
        <f t="shared" ref="K39:X39" si="24">SUM(K35-K36-K37)</f>
        <v>0</v>
      </c>
      <c r="L39" s="117">
        <f t="shared" si="24"/>
        <v>0</v>
      </c>
      <c r="M39" s="117">
        <f t="shared" si="24"/>
        <v>0</v>
      </c>
      <c r="N39" s="117">
        <f t="shared" si="24"/>
        <v>0</v>
      </c>
      <c r="O39" s="117">
        <f t="shared" si="24"/>
        <v>0</v>
      </c>
      <c r="P39" s="117">
        <f t="shared" si="24"/>
        <v>0</v>
      </c>
      <c r="Q39" s="117">
        <f t="shared" si="24"/>
        <v>0</v>
      </c>
      <c r="R39" s="117">
        <f t="shared" si="24"/>
        <v>0</v>
      </c>
      <c r="S39" s="117">
        <f t="shared" si="24"/>
        <v>0</v>
      </c>
      <c r="T39" s="117">
        <f t="shared" si="24"/>
        <v>0</v>
      </c>
      <c r="U39" s="117">
        <f t="shared" si="24"/>
        <v>0</v>
      </c>
      <c r="V39" s="117">
        <f t="shared" si="24"/>
        <v>0</v>
      </c>
      <c r="W39" s="117">
        <f t="shared" si="24"/>
        <v>0</v>
      </c>
      <c r="X39" s="117">
        <f t="shared" si="24"/>
        <v>0</v>
      </c>
    </row>
    <row r="40" spans="1:24" ht="14.45" customHeight="1" x14ac:dyDescent="0.25">
      <c r="B40" s="60" t="s">
        <v>283</v>
      </c>
      <c r="C40" s="60"/>
      <c r="D40" s="60"/>
      <c r="E40" s="60"/>
      <c r="F40" s="60"/>
      <c r="I40" s="113"/>
      <c r="J40" s="88" t="e">
        <f>SUM(J39/J36)</f>
        <v>#DIV/0!</v>
      </c>
      <c r="K40" s="89" t="e">
        <f t="shared" ref="K40:X40" si="25">SUM(K39/K36)</f>
        <v>#DIV/0!</v>
      </c>
      <c r="L40" s="89" t="e">
        <f t="shared" si="25"/>
        <v>#DIV/0!</v>
      </c>
      <c r="M40" s="89" t="e">
        <f t="shared" si="25"/>
        <v>#DIV/0!</v>
      </c>
      <c r="N40" s="89" t="e">
        <f t="shared" si="25"/>
        <v>#DIV/0!</v>
      </c>
      <c r="O40" s="89" t="e">
        <f t="shared" si="25"/>
        <v>#DIV/0!</v>
      </c>
      <c r="P40" s="89" t="e">
        <f t="shared" si="25"/>
        <v>#DIV/0!</v>
      </c>
      <c r="Q40" s="89" t="e">
        <f t="shared" si="25"/>
        <v>#DIV/0!</v>
      </c>
      <c r="R40" s="89" t="e">
        <f t="shared" si="25"/>
        <v>#DIV/0!</v>
      </c>
      <c r="S40" s="89" t="e">
        <f t="shared" si="25"/>
        <v>#DIV/0!</v>
      </c>
      <c r="T40" s="89" t="e">
        <f t="shared" si="25"/>
        <v>#DIV/0!</v>
      </c>
      <c r="U40" s="89" t="e">
        <f t="shared" si="25"/>
        <v>#DIV/0!</v>
      </c>
      <c r="V40" s="89" t="e">
        <f t="shared" si="25"/>
        <v>#DIV/0!</v>
      </c>
      <c r="W40" s="89" t="e">
        <f t="shared" si="25"/>
        <v>#DIV/0!</v>
      </c>
      <c r="X40" s="89" t="e">
        <f t="shared" si="25"/>
        <v>#DIV/0!</v>
      </c>
    </row>
    <row r="41" spans="1:24" x14ac:dyDescent="0.25">
      <c r="I41">
        <v>0</v>
      </c>
      <c r="J41" s="87"/>
      <c r="K41" s="70"/>
      <c r="L41" s="70"/>
      <c r="M41" s="70"/>
      <c r="N41" s="70"/>
      <c r="O41" s="70"/>
      <c r="P41" s="70"/>
      <c r="Q41" s="70"/>
      <c r="R41" s="70"/>
      <c r="S41" s="70"/>
      <c r="T41" s="70"/>
      <c r="U41" s="70"/>
      <c r="V41" s="70"/>
      <c r="W41" s="70"/>
      <c r="X41" s="70"/>
    </row>
    <row r="42" spans="1:24" ht="14.45" customHeight="1" x14ac:dyDescent="0.25">
      <c r="E42" s="199" t="s">
        <v>284</v>
      </c>
      <c r="F42" s="200"/>
      <c r="G42" s="200"/>
      <c r="H42" s="201"/>
      <c r="I42" s="98">
        <f>I10</f>
        <v>0</v>
      </c>
      <c r="J42" s="98">
        <f>J10</f>
        <v>0</v>
      </c>
      <c r="K42" s="79">
        <f>K10</f>
        <v>1</v>
      </c>
      <c r="L42" s="79">
        <f t="shared" ref="L42:X42" si="26">L10</f>
        <v>2</v>
      </c>
      <c r="M42" s="79">
        <f t="shared" si="26"/>
        <v>3</v>
      </c>
      <c r="N42" s="79">
        <f t="shared" si="26"/>
        <v>4</v>
      </c>
      <c r="O42" s="79">
        <f t="shared" si="26"/>
        <v>5</v>
      </c>
      <c r="P42" s="79">
        <f t="shared" si="26"/>
        <v>6</v>
      </c>
      <c r="Q42" s="79">
        <f t="shared" si="26"/>
        <v>7</v>
      </c>
      <c r="R42" s="79">
        <f t="shared" si="26"/>
        <v>8</v>
      </c>
      <c r="S42" s="79">
        <f t="shared" si="26"/>
        <v>9</v>
      </c>
      <c r="T42" s="79">
        <f t="shared" si="26"/>
        <v>10</v>
      </c>
      <c r="U42" s="79">
        <f t="shared" si="26"/>
        <v>11</v>
      </c>
      <c r="V42" s="79">
        <f t="shared" si="26"/>
        <v>12</v>
      </c>
      <c r="W42" s="79">
        <f t="shared" si="26"/>
        <v>13</v>
      </c>
      <c r="X42" s="79">
        <f t="shared" si="26"/>
        <v>14</v>
      </c>
    </row>
    <row r="43" spans="1:24" x14ac:dyDescent="0.25">
      <c r="E43" s="62"/>
      <c r="F43" s="63"/>
      <c r="G43" s="64"/>
      <c r="H43" s="150" t="s">
        <v>290</v>
      </c>
      <c r="I43" s="171">
        <f t="shared" ref="I43:X43" si="27">I39+I37</f>
        <v>0</v>
      </c>
      <c r="J43" s="100">
        <f t="shared" si="27"/>
        <v>0</v>
      </c>
      <c r="K43" s="100">
        <f t="shared" si="27"/>
        <v>0</v>
      </c>
      <c r="L43" s="100">
        <f t="shared" si="27"/>
        <v>0</v>
      </c>
      <c r="M43" s="100">
        <f t="shared" si="27"/>
        <v>0</v>
      </c>
      <c r="N43" s="100">
        <f t="shared" si="27"/>
        <v>0</v>
      </c>
      <c r="O43" s="100">
        <f t="shared" si="27"/>
        <v>0</v>
      </c>
      <c r="P43" s="100">
        <f t="shared" si="27"/>
        <v>0</v>
      </c>
      <c r="Q43" s="100">
        <f t="shared" si="27"/>
        <v>0</v>
      </c>
      <c r="R43" s="100">
        <f t="shared" si="27"/>
        <v>0</v>
      </c>
      <c r="S43" s="100">
        <f t="shared" si="27"/>
        <v>0</v>
      </c>
      <c r="T43" s="100">
        <f t="shared" si="27"/>
        <v>0</v>
      </c>
      <c r="U43" s="100">
        <f t="shared" si="27"/>
        <v>0</v>
      </c>
      <c r="V43" s="100">
        <f t="shared" si="27"/>
        <v>0</v>
      </c>
      <c r="W43" s="100">
        <f t="shared" si="27"/>
        <v>0</v>
      </c>
      <c r="X43" s="100">
        <f t="shared" si="27"/>
        <v>0</v>
      </c>
    </row>
    <row r="44" spans="1:24" x14ac:dyDescent="0.25">
      <c r="E44" s="65"/>
      <c r="F44" s="66"/>
      <c r="G44" s="67"/>
      <c r="H44" s="150" t="s">
        <v>328</v>
      </c>
      <c r="I44" s="172"/>
      <c r="J44" s="92">
        <f>(I44)*POWER(1+$G$8,$J$10-$I$10)</f>
        <v>0</v>
      </c>
      <c r="K44" s="101">
        <f t="shared" ref="K44:X44" si="28">(J44*$G$9)+J44</f>
        <v>0</v>
      </c>
      <c r="L44" s="101">
        <f t="shared" si="28"/>
        <v>0</v>
      </c>
      <c r="M44" s="101">
        <f t="shared" si="28"/>
        <v>0</v>
      </c>
      <c r="N44" s="101">
        <f t="shared" si="28"/>
        <v>0</v>
      </c>
      <c r="O44" s="101">
        <f t="shared" si="28"/>
        <v>0</v>
      </c>
      <c r="P44" s="101">
        <f t="shared" si="28"/>
        <v>0</v>
      </c>
      <c r="Q44" s="101">
        <f t="shared" si="28"/>
        <v>0</v>
      </c>
      <c r="R44" s="101">
        <f t="shared" si="28"/>
        <v>0</v>
      </c>
      <c r="S44" s="101">
        <f t="shared" si="28"/>
        <v>0</v>
      </c>
      <c r="T44" s="101">
        <f t="shared" si="28"/>
        <v>0</v>
      </c>
      <c r="U44" s="101">
        <f t="shared" si="28"/>
        <v>0</v>
      </c>
      <c r="V44" s="101">
        <f t="shared" si="28"/>
        <v>0</v>
      </c>
      <c r="W44" s="101">
        <f t="shared" si="28"/>
        <v>0</v>
      </c>
      <c r="X44" s="101">
        <f t="shared" si="28"/>
        <v>0</v>
      </c>
    </row>
    <row r="45" spans="1:24" x14ac:dyDescent="0.25">
      <c r="E45" s="197" t="s">
        <v>285</v>
      </c>
      <c r="F45" s="198"/>
      <c r="G45" s="68"/>
      <c r="H45" s="150" t="s">
        <v>325</v>
      </c>
      <c r="I45" s="172"/>
      <c r="J45" s="78"/>
      <c r="K45" s="78"/>
      <c r="L45" s="78"/>
      <c r="M45" s="78"/>
      <c r="N45" s="78"/>
      <c r="O45" s="78"/>
      <c r="P45" s="78"/>
      <c r="Q45" s="78"/>
      <c r="R45" s="78"/>
      <c r="S45" s="78"/>
      <c r="T45" s="78"/>
      <c r="U45" s="78"/>
      <c r="V45" s="78"/>
      <c r="W45" s="78"/>
      <c r="X45" s="78"/>
    </row>
    <row r="46" spans="1:24" x14ac:dyDescent="0.25">
      <c r="E46" s="72"/>
      <c r="F46" s="73"/>
      <c r="G46" s="68"/>
      <c r="H46" s="150" t="s">
        <v>291</v>
      </c>
      <c r="I46" s="136">
        <f>I43-I44-I45</f>
        <v>0</v>
      </c>
      <c r="J46" s="136">
        <f>J43-J44-J45</f>
        <v>0</v>
      </c>
      <c r="K46" s="136">
        <f t="shared" ref="K46:X46" si="29">K43-K44-K45</f>
        <v>0</v>
      </c>
      <c r="L46" s="136">
        <f t="shared" si="29"/>
        <v>0</v>
      </c>
      <c r="M46" s="136">
        <f t="shared" si="29"/>
        <v>0</v>
      </c>
      <c r="N46" s="136">
        <f t="shared" si="29"/>
        <v>0</v>
      </c>
      <c r="O46" s="136">
        <f t="shared" si="29"/>
        <v>0</v>
      </c>
      <c r="P46" s="136">
        <f t="shared" si="29"/>
        <v>0</v>
      </c>
      <c r="Q46" s="136">
        <f t="shared" si="29"/>
        <v>0</v>
      </c>
      <c r="R46" s="136">
        <f t="shared" si="29"/>
        <v>0</v>
      </c>
      <c r="S46" s="136">
        <f t="shared" si="29"/>
        <v>0</v>
      </c>
      <c r="T46" s="136">
        <f t="shared" si="29"/>
        <v>0</v>
      </c>
      <c r="U46" s="136">
        <f t="shared" si="29"/>
        <v>0</v>
      </c>
      <c r="V46" s="136">
        <f t="shared" si="29"/>
        <v>0</v>
      </c>
      <c r="W46" s="136">
        <f t="shared" si="29"/>
        <v>0</v>
      </c>
      <c r="X46" s="136">
        <f t="shared" si="29"/>
        <v>0</v>
      </c>
    </row>
    <row r="47" spans="1:24" x14ac:dyDescent="0.25">
      <c r="E47" s="202">
        <v>0</v>
      </c>
      <c r="F47" s="202"/>
      <c r="G47" s="69"/>
      <c r="H47" s="168" t="s">
        <v>286</v>
      </c>
      <c r="I47" s="138">
        <f>E47+I46</f>
        <v>0</v>
      </c>
      <c r="J47" s="137">
        <f>I47+J46</f>
        <v>0</v>
      </c>
      <c r="K47" s="138">
        <f>K46+J47</f>
        <v>0</v>
      </c>
      <c r="L47" s="138">
        <f>L46+K47</f>
        <v>0</v>
      </c>
      <c r="M47" s="138">
        <f t="shared" ref="M47:X47" si="30">M46+L47</f>
        <v>0</v>
      </c>
      <c r="N47" s="138">
        <f t="shared" si="30"/>
        <v>0</v>
      </c>
      <c r="O47" s="138">
        <f t="shared" si="30"/>
        <v>0</v>
      </c>
      <c r="P47" s="138">
        <f t="shared" si="30"/>
        <v>0</v>
      </c>
      <c r="Q47" s="138">
        <f t="shared" si="30"/>
        <v>0</v>
      </c>
      <c r="R47" s="138">
        <f t="shared" si="30"/>
        <v>0</v>
      </c>
      <c r="S47" s="138">
        <f t="shared" si="30"/>
        <v>0</v>
      </c>
      <c r="T47" s="138">
        <f t="shared" si="30"/>
        <v>0</v>
      </c>
      <c r="U47" s="138">
        <f t="shared" si="30"/>
        <v>0</v>
      </c>
      <c r="V47" s="138">
        <f t="shared" si="30"/>
        <v>0</v>
      </c>
      <c r="W47" s="138">
        <f t="shared" si="30"/>
        <v>0</v>
      </c>
      <c r="X47" s="138">
        <f t="shared" si="30"/>
        <v>0</v>
      </c>
    </row>
    <row r="48" spans="1:24" x14ac:dyDescent="0.25">
      <c r="B48" s="205" t="s">
        <v>377</v>
      </c>
      <c r="C48" s="206"/>
      <c r="E48" s="179"/>
      <c r="F48" s="179"/>
      <c r="G48" s="67"/>
      <c r="H48" s="150"/>
      <c r="I48" s="165"/>
      <c r="J48" s="165"/>
      <c r="K48" s="165"/>
      <c r="L48" s="165"/>
      <c r="M48" s="165"/>
      <c r="N48" s="165"/>
      <c r="O48" s="165"/>
      <c r="P48" s="165"/>
      <c r="Q48" s="165"/>
      <c r="R48" s="165"/>
      <c r="S48" s="165"/>
      <c r="T48" s="165"/>
      <c r="U48" s="165"/>
      <c r="V48" s="165"/>
      <c r="W48" s="165"/>
      <c r="X48" s="165"/>
    </row>
    <row r="49" spans="2:24" x14ac:dyDescent="0.25">
      <c r="B49" s="95" t="s">
        <v>375</v>
      </c>
      <c r="C49" s="162" t="s">
        <v>374</v>
      </c>
      <c r="E49" s="188" t="s">
        <v>378</v>
      </c>
      <c r="F49" s="189"/>
      <c r="G49" s="189"/>
      <c r="H49" s="190"/>
      <c r="I49" s="169" t="e">
        <f t="shared" ref="I49:X49" si="31">I50*12</f>
        <v>#DIV/0!</v>
      </c>
      <c r="J49" s="169" t="e">
        <f t="shared" si="31"/>
        <v>#DIV/0!</v>
      </c>
      <c r="K49" s="169" t="e">
        <f t="shared" si="31"/>
        <v>#DIV/0!</v>
      </c>
      <c r="L49" s="169" t="e">
        <f t="shared" si="31"/>
        <v>#DIV/0!</v>
      </c>
      <c r="M49" s="169" t="e">
        <f t="shared" si="31"/>
        <v>#DIV/0!</v>
      </c>
      <c r="N49" s="169" t="e">
        <f t="shared" si="31"/>
        <v>#DIV/0!</v>
      </c>
      <c r="O49" s="169" t="e">
        <f t="shared" si="31"/>
        <v>#DIV/0!</v>
      </c>
      <c r="P49" s="169" t="e">
        <f t="shared" si="31"/>
        <v>#DIV/0!</v>
      </c>
      <c r="Q49" s="169" t="e">
        <f t="shared" si="31"/>
        <v>#DIV/0!</v>
      </c>
      <c r="R49" s="169" t="e">
        <f t="shared" si="31"/>
        <v>#DIV/0!</v>
      </c>
      <c r="S49" s="169" t="e">
        <f t="shared" si="31"/>
        <v>#DIV/0!</v>
      </c>
      <c r="T49" s="169" t="e">
        <f t="shared" si="31"/>
        <v>#DIV/0!</v>
      </c>
      <c r="U49" s="169" t="e">
        <f t="shared" si="31"/>
        <v>#DIV/0!</v>
      </c>
      <c r="V49" s="169" t="e">
        <f t="shared" si="31"/>
        <v>#DIV/0!</v>
      </c>
      <c r="W49" s="169" t="e">
        <f t="shared" si="31"/>
        <v>#DIV/0!</v>
      </c>
      <c r="X49" s="169" t="e">
        <f t="shared" si="31"/>
        <v>#DIV/0!</v>
      </c>
    </row>
    <row r="50" spans="2:24" x14ac:dyDescent="0.25">
      <c r="B50" s="163" t="s">
        <v>376</v>
      </c>
      <c r="C50" s="164" t="s">
        <v>372</v>
      </c>
      <c r="E50" s="191" t="s">
        <v>373</v>
      </c>
      <c r="F50" s="192"/>
      <c r="G50" s="192"/>
      <c r="H50" s="193"/>
      <c r="I50" s="169" t="e">
        <f>(I33+I37+I45)/$G$3/12</f>
        <v>#DIV/0!</v>
      </c>
      <c r="J50" s="169" t="e">
        <f t="shared" ref="J50:X50" si="32">(J33+J37+J44+J45)/$G$3/12</f>
        <v>#DIV/0!</v>
      </c>
      <c r="K50" s="169" t="e">
        <f t="shared" si="32"/>
        <v>#DIV/0!</v>
      </c>
      <c r="L50" s="169" t="e">
        <f t="shared" si="32"/>
        <v>#DIV/0!</v>
      </c>
      <c r="M50" s="169" t="e">
        <f t="shared" si="32"/>
        <v>#DIV/0!</v>
      </c>
      <c r="N50" s="169" t="e">
        <f t="shared" si="32"/>
        <v>#DIV/0!</v>
      </c>
      <c r="O50" s="169" t="e">
        <f t="shared" si="32"/>
        <v>#DIV/0!</v>
      </c>
      <c r="P50" s="169" t="e">
        <f t="shared" si="32"/>
        <v>#DIV/0!</v>
      </c>
      <c r="Q50" s="169" t="e">
        <f t="shared" si="32"/>
        <v>#DIV/0!</v>
      </c>
      <c r="R50" s="169" t="e">
        <f t="shared" si="32"/>
        <v>#DIV/0!</v>
      </c>
      <c r="S50" s="169" t="e">
        <f t="shared" si="32"/>
        <v>#DIV/0!</v>
      </c>
      <c r="T50" s="169" t="e">
        <f t="shared" si="32"/>
        <v>#DIV/0!</v>
      </c>
      <c r="U50" s="169" t="e">
        <f t="shared" si="32"/>
        <v>#DIV/0!</v>
      </c>
      <c r="V50" s="169" t="e">
        <f t="shared" si="32"/>
        <v>#DIV/0!</v>
      </c>
      <c r="W50" s="169" t="e">
        <f t="shared" si="32"/>
        <v>#DIV/0!</v>
      </c>
      <c r="X50" s="169" t="e">
        <f t="shared" si="32"/>
        <v>#DIV/0!</v>
      </c>
    </row>
    <row r="51" spans="2:24" x14ac:dyDescent="0.25">
      <c r="B51" s="159">
        <f>'Input Page'!B21:C21</f>
        <v>0</v>
      </c>
      <c r="C51" s="156">
        <f>'Input Page'!H30</f>
        <v>0</v>
      </c>
      <c r="E51" s="191" t="s">
        <v>747</v>
      </c>
      <c r="F51" s="192"/>
      <c r="G51" s="192"/>
      <c r="H51" s="193"/>
      <c r="I51" s="169" t="e">
        <f>SUMPRODUCT(B51:B53,C51:C53)/SUM(C51:C53)</f>
        <v>#DIV/0!</v>
      </c>
      <c r="J51" s="169" t="e">
        <f>(I51*0.03)+I51</f>
        <v>#DIV/0!</v>
      </c>
      <c r="K51" s="169" t="e">
        <f t="shared" ref="K51:X51" si="33">(J51*0.03)+J51</f>
        <v>#DIV/0!</v>
      </c>
      <c r="L51" s="169" t="e">
        <f t="shared" si="33"/>
        <v>#DIV/0!</v>
      </c>
      <c r="M51" s="169" t="e">
        <f t="shared" si="33"/>
        <v>#DIV/0!</v>
      </c>
      <c r="N51" s="169" t="e">
        <f t="shared" si="33"/>
        <v>#DIV/0!</v>
      </c>
      <c r="O51" s="169" t="e">
        <f t="shared" si="33"/>
        <v>#DIV/0!</v>
      </c>
      <c r="P51" s="169" t="e">
        <f t="shared" si="33"/>
        <v>#DIV/0!</v>
      </c>
      <c r="Q51" s="169" t="e">
        <f t="shared" si="33"/>
        <v>#DIV/0!</v>
      </c>
      <c r="R51" s="169" t="e">
        <f t="shared" si="33"/>
        <v>#DIV/0!</v>
      </c>
      <c r="S51" s="169" t="e">
        <f t="shared" si="33"/>
        <v>#DIV/0!</v>
      </c>
      <c r="T51" s="169" t="e">
        <f t="shared" si="33"/>
        <v>#DIV/0!</v>
      </c>
      <c r="U51" s="169" t="e">
        <f t="shared" si="33"/>
        <v>#DIV/0!</v>
      </c>
      <c r="V51" s="169" t="e">
        <f t="shared" si="33"/>
        <v>#DIV/0!</v>
      </c>
      <c r="W51" s="169" t="e">
        <f t="shared" si="33"/>
        <v>#DIV/0!</v>
      </c>
      <c r="X51" s="169" t="e">
        <f t="shared" si="33"/>
        <v>#DIV/0!</v>
      </c>
    </row>
    <row r="52" spans="2:24" x14ac:dyDescent="0.25">
      <c r="B52" s="160">
        <f>'Input Page'!B22:C22</f>
        <v>0</v>
      </c>
      <c r="C52" s="157">
        <f>'Input Page'!H34</f>
        <v>0</v>
      </c>
      <c r="E52" s="194" t="s">
        <v>379</v>
      </c>
      <c r="F52" s="195"/>
      <c r="G52" s="195"/>
      <c r="H52" s="196"/>
      <c r="I52" s="169" t="e">
        <f>(I13+I14)/$G$3/12</f>
        <v>#DIV/0!</v>
      </c>
      <c r="J52" s="169" t="e">
        <f>(J13+J14)/$G$3/12</f>
        <v>#DIV/0!</v>
      </c>
      <c r="K52" s="169" t="e">
        <f t="shared" ref="K52:X52" si="34">(K13+K14)/$G$3/12</f>
        <v>#DIV/0!</v>
      </c>
      <c r="L52" s="169" t="e">
        <f t="shared" si="34"/>
        <v>#DIV/0!</v>
      </c>
      <c r="M52" s="169" t="e">
        <f t="shared" si="34"/>
        <v>#DIV/0!</v>
      </c>
      <c r="N52" s="169" t="e">
        <f t="shared" si="34"/>
        <v>#DIV/0!</v>
      </c>
      <c r="O52" s="169" t="e">
        <f t="shared" si="34"/>
        <v>#DIV/0!</v>
      </c>
      <c r="P52" s="169" t="e">
        <f t="shared" si="34"/>
        <v>#DIV/0!</v>
      </c>
      <c r="Q52" s="169" t="e">
        <f t="shared" si="34"/>
        <v>#DIV/0!</v>
      </c>
      <c r="R52" s="169" t="e">
        <f t="shared" si="34"/>
        <v>#DIV/0!</v>
      </c>
      <c r="S52" s="169" t="e">
        <f t="shared" si="34"/>
        <v>#DIV/0!</v>
      </c>
      <c r="T52" s="169" t="e">
        <f t="shared" si="34"/>
        <v>#DIV/0!</v>
      </c>
      <c r="U52" s="169" t="e">
        <f t="shared" si="34"/>
        <v>#DIV/0!</v>
      </c>
      <c r="V52" s="169" t="e">
        <f t="shared" si="34"/>
        <v>#DIV/0!</v>
      </c>
      <c r="W52" s="169" t="e">
        <f t="shared" si="34"/>
        <v>#DIV/0!</v>
      </c>
      <c r="X52" s="169" t="e">
        <f t="shared" si="34"/>
        <v>#DIV/0!</v>
      </c>
    </row>
    <row r="53" spans="2:24" x14ac:dyDescent="0.25">
      <c r="B53" s="161">
        <f>'Input Page'!B23:C23</f>
        <v>0</v>
      </c>
      <c r="C53" s="158">
        <f>'Input Page'!H38</f>
        <v>0</v>
      </c>
      <c r="F53" s="60"/>
      <c r="H53" s="150"/>
      <c r="I53" s="166"/>
      <c r="J53" s="166"/>
      <c r="K53" s="106"/>
      <c r="L53" s="106"/>
      <c r="M53" s="106"/>
      <c r="N53" s="106"/>
      <c r="O53" s="106"/>
      <c r="P53" s="106"/>
      <c r="Q53" s="106"/>
      <c r="R53" s="106"/>
      <c r="S53" s="106"/>
      <c r="T53" s="106"/>
      <c r="U53" s="106"/>
      <c r="V53" s="106"/>
      <c r="W53" s="106"/>
      <c r="X53" s="106"/>
    </row>
    <row r="54" spans="2:24" x14ac:dyDescent="0.25">
      <c r="G54" s="144"/>
      <c r="H54" s="151"/>
      <c r="I54" s="167"/>
      <c r="J54" s="167"/>
      <c r="K54" s="167"/>
      <c r="L54" s="167"/>
      <c r="M54" s="167"/>
      <c r="N54" s="167"/>
      <c r="O54" s="167"/>
      <c r="P54" s="167"/>
      <c r="Q54" s="167"/>
      <c r="R54" s="167"/>
      <c r="S54" s="167"/>
      <c r="T54" s="167"/>
      <c r="U54" s="167"/>
      <c r="V54" s="167"/>
      <c r="W54" s="167"/>
      <c r="X54" s="167"/>
    </row>
    <row r="55" spans="2:24" x14ac:dyDescent="0.25">
      <c r="B55" s="187" t="s">
        <v>748</v>
      </c>
      <c r="C55" s="187"/>
      <c r="D55" s="187"/>
      <c r="E55" s="187"/>
      <c r="F55" s="187"/>
      <c r="G55" s="187"/>
      <c r="H55" s="187"/>
      <c r="I55" s="169" t="e">
        <f>I51-I50</f>
        <v>#DIV/0!</v>
      </c>
      <c r="J55" s="169" t="e">
        <f t="shared" ref="J55:X55" si="35">J51-J50</f>
        <v>#DIV/0!</v>
      </c>
      <c r="K55" s="169" t="e">
        <f t="shared" si="35"/>
        <v>#DIV/0!</v>
      </c>
      <c r="L55" s="169" t="e">
        <f t="shared" si="35"/>
        <v>#DIV/0!</v>
      </c>
      <c r="M55" s="169" t="e">
        <f t="shared" si="35"/>
        <v>#DIV/0!</v>
      </c>
      <c r="N55" s="169" t="e">
        <f t="shared" si="35"/>
        <v>#DIV/0!</v>
      </c>
      <c r="O55" s="169" t="e">
        <f t="shared" si="35"/>
        <v>#DIV/0!</v>
      </c>
      <c r="P55" s="169" t="e">
        <f t="shared" si="35"/>
        <v>#DIV/0!</v>
      </c>
      <c r="Q55" s="169" t="e">
        <f t="shared" si="35"/>
        <v>#DIV/0!</v>
      </c>
      <c r="R55" s="169" t="e">
        <f t="shared" si="35"/>
        <v>#DIV/0!</v>
      </c>
      <c r="S55" s="169" t="e">
        <f t="shared" si="35"/>
        <v>#DIV/0!</v>
      </c>
      <c r="T55" s="169" t="e">
        <f t="shared" si="35"/>
        <v>#DIV/0!</v>
      </c>
      <c r="U55" s="169" t="e">
        <f t="shared" si="35"/>
        <v>#DIV/0!</v>
      </c>
      <c r="V55" s="169" t="e">
        <f t="shared" si="35"/>
        <v>#DIV/0!</v>
      </c>
      <c r="W55" s="169" t="e">
        <f t="shared" si="35"/>
        <v>#DIV/0!</v>
      </c>
      <c r="X55" s="169" t="e">
        <f t="shared" si="35"/>
        <v>#DIV/0!</v>
      </c>
    </row>
  </sheetData>
  <sheetProtection algorithmName="SHA-512" hashValue="Z93EqIpJg2DDkfFtR4IqszFv8ZLJHFzJ3wj8Q3svs3pRQhc0Ecph8RAABFoN/9JTGgEbjin55HStcozS2Bs13Q==" saltValue="923BoeLWZLz5fZSTr7u7fg==" spinCount="100000" sheet="1" objects="1" scenarios="1"/>
  <mergeCells count="10">
    <mergeCell ref="E45:F45"/>
    <mergeCell ref="E42:H42"/>
    <mergeCell ref="E47:F47"/>
    <mergeCell ref="J6:J8"/>
    <mergeCell ref="B48:C48"/>
    <mergeCell ref="B55:H55"/>
    <mergeCell ref="E49:H49"/>
    <mergeCell ref="E50:H50"/>
    <mergeCell ref="E51:H51"/>
    <mergeCell ref="E52:H52"/>
  </mergeCells>
  <pageMargins left="0.7" right="0.7" top="0.75" bottom="0.75" header="0.3" footer="0.3"/>
  <pageSetup paperSize="5"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Section8-Town Sort</vt:lpstr>
      <vt:lpstr>FMRs--Town Sort</vt:lpstr>
      <vt:lpstr>Instructions - Start Here</vt:lpstr>
      <vt:lpstr>Input Page</vt:lpstr>
      <vt:lpstr>TownBreak-Out-IncLmts&amp;FMRs</vt:lpstr>
      <vt:lpstr>Base Analysis</vt:lpstr>
      <vt:lpstr>Cash Flow Per Strat</vt:lpstr>
      <vt:lpstr>'Input Page'!Print_Area</vt:lpstr>
      <vt:lpstr>'Instructions - Start Here'!Print_Area</vt:lpstr>
      <vt:lpstr>Section8</vt:lpstr>
      <vt:lpstr>Towns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 Debra</dc:creator>
  <cp:lastModifiedBy>Kedron, Kolisha</cp:lastModifiedBy>
  <cp:lastPrinted>2018-09-25T15:17:42Z</cp:lastPrinted>
  <dcterms:created xsi:type="dcterms:W3CDTF">2017-08-23T13:05:48Z</dcterms:created>
  <dcterms:modified xsi:type="dcterms:W3CDTF">2026-06-30T17:43:29Z</dcterms:modified>
</cp:coreProperties>
</file>