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Y:\STATE Portfolio\- Working Folders\- General\RentCalculationWorkbooks-ReWork2024\Final Drafts - to be put on website\2026\"/>
    </mc:Choice>
  </mc:AlternateContent>
  <xr:revisionPtr revIDLastSave="0" documentId="13_ncr:1_{FC8ACF3B-D097-4820-9755-CEF5C707FA81}" xr6:coauthVersionLast="47" xr6:coauthVersionMax="47" xr10:uidLastSave="{00000000-0000-0000-0000-000000000000}"/>
  <bookViews>
    <workbookView xWindow="-120" yWindow="-120" windowWidth="29040" windowHeight="15720" activeTab="1" xr2:uid="{00000000-000D-0000-FFFF-FFFF00000000}"/>
  </bookViews>
  <sheets>
    <sheet name="Guidance" sheetId="10" r:id="rId1"/>
    <sheet name="Carrying Charge Calculation" sheetId="1" r:id="rId2"/>
    <sheet name="Towns" sheetId="13" state="hidden" r:id="rId3"/>
    <sheet name="2026HUDLimits" sheetId="14" state="hidden" r:id="rId4"/>
    <sheet name="Assets" sheetId="8" r:id="rId5"/>
    <sheet name="Medical" sheetId="9" r:id="rId6"/>
    <sheet name="Surcharge" sheetId="4" state="hidden" r:id="rId7"/>
  </sheets>
  <definedNames>
    <definedName name="_xlnm._FilterDatabase" localSheetId="3" hidden="1">'2026HUDLimits'!$A$1:$AJ$170</definedName>
    <definedName name="_xlnm.Print_Area" localSheetId="1">'Carrying Charge Calculation'!$A$1:$S$75</definedName>
    <definedName name="_xlnm.Print_Area" localSheetId="6">Surcharge!$A$1:$AF$26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0" i="14" l="1"/>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N42" i="1" s="1"/>
  <c r="A2" i="14"/>
  <c r="N43" i="1"/>
  <c r="F7" i="1" l="1"/>
  <c r="R47" i="1" l="1"/>
  <c r="G50" i="1"/>
  <c r="B49" i="1"/>
  <c r="E2" i="8"/>
  <c r="B2" i="8"/>
  <c r="B1" i="8"/>
  <c r="E17" i="8"/>
  <c r="E18" i="8"/>
  <c r="E19" i="8"/>
  <c r="E20" i="8"/>
  <c r="E21" i="8"/>
  <c r="E22" i="8"/>
  <c r="E23" i="8"/>
  <c r="E24" i="8"/>
  <c r="E25" i="8"/>
  <c r="R31" i="1"/>
  <c r="D33" i="9"/>
  <c r="M26" i="1" s="1"/>
  <c r="G2" i="9"/>
  <c r="E2" i="9"/>
  <c r="B2" i="9"/>
  <c r="B1" i="9"/>
  <c r="C30" i="8"/>
  <c r="C32" i="8" s="1"/>
  <c r="E9" i="8"/>
  <c r="E10" i="8"/>
  <c r="E11" i="8"/>
  <c r="E12" i="8"/>
  <c r="E13" i="8"/>
  <c r="E14" i="8"/>
  <c r="E15" i="8"/>
  <c r="E16" i="8"/>
  <c r="E26" i="8"/>
  <c r="E27" i="8"/>
  <c r="E28" i="8"/>
  <c r="E29" i="8"/>
  <c r="E8" i="8"/>
  <c r="E30" i="8" l="1"/>
  <c r="C33" i="8" s="1"/>
  <c r="I19" i="1" s="1"/>
  <c r="R40" i="1" l="1"/>
  <c r="F5" i="4" l="1"/>
  <c r="R38" i="1"/>
  <c r="F6" i="4" l="1"/>
  <c r="X5" i="4"/>
  <c r="R20" i="1" l="1"/>
  <c r="R43" i="1" l="1"/>
  <c r="R42" i="1"/>
  <c r="M27" i="1"/>
  <c r="M28" i="1" l="1"/>
  <c r="R28" i="1" s="1"/>
  <c r="R33" i="1" l="1"/>
  <c r="R35" i="1" l="1"/>
  <c r="R36" i="1" s="1"/>
  <c r="R37" i="1" l="1"/>
  <c r="R39" i="1" s="1"/>
  <c r="AB9" i="4"/>
  <c r="AB11" i="4" s="1"/>
  <c r="AB13" i="4" s="1"/>
  <c r="H47" i="1" l="1"/>
  <c r="R41" i="1"/>
  <c r="AB15" i="4" s="1"/>
  <c r="AB17" i="4" s="1"/>
  <c r="R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tc={B8E6DD92-DC34-4488-B302-5ACC9D6C69E5}</author>
  </authors>
  <commentList>
    <comment ref="N43" authorId="0" shapeId="0" xr:uid="{B8E6DD92-DC34-4488-B302-5ACC9D6C69E5}">
      <text>
        <t>[Threaded comment]
Your version of Excel allows you to read this threaded comment; however, any edits to it will get removed if the file is opened in a newer version of Excel. Learn more: https://go.microsoft.com/fwlink/?linkid=870924
Comment:
    Based on 100% AMI x 1.25</t>
      </text>
    </comment>
  </commentList>
</comments>
</file>

<file path=xl/sharedStrings.xml><?xml version="1.0" encoding="utf-8"?>
<sst xmlns="http://schemas.openxmlformats.org/spreadsheetml/2006/main" count="1917" uniqueCount="761">
  <si>
    <t xml:space="preserve">A. </t>
  </si>
  <si>
    <t>Family Income</t>
  </si>
  <si>
    <t xml:space="preserve">B. </t>
  </si>
  <si>
    <t>Total Medical Expenses</t>
  </si>
  <si>
    <t>Less 3% of Lin A. Total</t>
  </si>
  <si>
    <t>Allowable medical deduction</t>
  </si>
  <si>
    <t>1.</t>
  </si>
  <si>
    <t>2.</t>
  </si>
  <si>
    <t>3.</t>
  </si>
  <si>
    <t>4.</t>
  </si>
  <si>
    <t>C.</t>
  </si>
  <si>
    <t>D.</t>
  </si>
  <si>
    <t>E.</t>
  </si>
  <si>
    <t>F.</t>
  </si>
  <si>
    <t>G.</t>
  </si>
  <si>
    <t>H.</t>
  </si>
  <si>
    <t>I.</t>
  </si>
  <si>
    <t>J.</t>
  </si>
  <si>
    <t>$</t>
  </si>
  <si>
    <t>-</t>
  </si>
  <si>
    <t>Unit Number:</t>
  </si>
  <si>
    <t>Date</t>
  </si>
  <si>
    <t>Gross Family Income:</t>
  </si>
  <si>
    <t>Interest from Asset Sheet</t>
  </si>
  <si>
    <t>Effective Date:</t>
  </si>
  <si>
    <t>5.</t>
  </si>
  <si>
    <t>6.</t>
  </si>
  <si>
    <t>8.</t>
  </si>
  <si>
    <t>7.</t>
  </si>
  <si>
    <t>9.</t>
  </si>
  <si>
    <t>Pharmacy</t>
  </si>
  <si>
    <t>Hospital</t>
  </si>
  <si>
    <t>Totals</t>
  </si>
  <si>
    <t>Allowable Deductions (Regulation Sec. 8-79a-14(c))</t>
  </si>
  <si>
    <t>Foster Care proceeds or State DCF Adoption Program Payments</t>
  </si>
  <si>
    <t xml:space="preserve">Child Support payments or alimony paid to someone outside the household </t>
  </si>
  <si>
    <t>Total Deductions (Add Lines B 1-7)</t>
  </si>
  <si>
    <t>K.</t>
  </si>
  <si>
    <t>L.</t>
  </si>
  <si>
    <t>M.</t>
  </si>
  <si>
    <t>Surcharge Calculation Sheet</t>
  </si>
  <si>
    <t>Owner's Representative</t>
  </si>
  <si>
    <t>Resident's Name:</t>
  </si>
  <si>
    <t>Resident</t>
  </si>
  <si>
    <t>Child care costs - affording gainful employment</t>
  </si>
  <si>
    <t>Number of Dependents multiplied by $750 (not a spouse of a household member)</t>
  </si>
  <si>
    <t>Adjusted Gross Income (Line A minus Line C)</t>
  </si>
  <si>
    <t>Monthly Adjusted Gross Income (Line D. divided by 12)</t>
  </si>
  <si>
    <r>
      <t>Note:</t>
    </r>
    <r>
      <rPr>
        <sz val="9"/>
        <rFont val="Arial"/>
        <family val="2"/>
      </rPr>
      <t xml:space="preserve"> Applicants can not be admitted if their </t>
    </r>
    <r>
      <rPr>
        <b/>
        <sz val="9"/>
        <rFont val="Arial"/>
        <family val="2"/>
      </rPr>
      <t>ADJUSTED Family Income</t>
    </r>
    <r>
      <rPr>
        <sz val="9"/>
        <rFont val="Arial"/>
        <family val="2"/>
      </rPr>
      <t xml:space="preserve"> exceeds the Income Limit for Admission.</t>
    </r>
  </si>
  <si>
    <t>Monthly Adjusted Gross Income (Line E of rent calc sheet)</t>
  </si>
  <si>
    <t>Resident Family Representative</t>
  </si>
  <si>
    <t>125% of Area Median Income (AMI)</t>
  </si>
  <si>
    <t>Income Limit for Admission based on Family size</t>
  </si>
  <si>
    <t>Guidance</t>
  </si>
  <si>
    <t>Rent Calc Worksheet</t>
  </si>
  <si>
    <t>Medical Worksheet</t>
  </si>
  <si>
    <t>Carrying Charge Calculation Sheet</t>
  </si>
  <si>
    <t>Income-based Carrying Charge (Line F. minus Line G. Rounded Down)</t>
  </si>
  <si>
    <t>Established Flat Carrying Charge (as approved by CHFA)</t>
  </si>
  <si>
    <t>Carrying Charge (greater of Line H. or Line I.)</t>
  </si>
  <si>
    <t>Member Carrying Charge (inclusive of surcharge if applicable)</t>
  </si>
  <si>
    <t>Signature of Member</t>
  </si>
  <si>
    <t>Carrying Charge (greater of Line 3 or 4)</t>
  </si>
  <si>
    <t>Monthly Adjusted Gross Income mutiplied by 25%</t>
  </si>
  <si>
    <t>Minumum Carrying Charge (Line 2)</t>
  </si>
  <si>
    <t>Carrying Charge Calculation (Line H of rent calc sheet)</t>
  </si>
  <si>
    <t>Limited Equity Cooperative</t>
  </si>
  <si>
    <t>Doctor</t>
  </si>
  <si>
    <t>Gross Income</t>
  </si>
  <si>
    <t>Column Totals</t>
  </si>
  <si>
    <t>Current Passbook Rate</t>
  </si>
  <si>
    <t xml:space="preserve">Imputed Asset Income </t>
  </si>
  <si>
    <t>Final Asset Income</t>
  </si>
  <si>
    <t>Family Member Name</t>
  </si>
  <si>
    <t>Interest Rate of Account</t>
  </si>
  <si>
    <t>Total Annual Income From Asset</t>
  </si>
  <si>
    <t>Cash Value</t>
  </si>
  <si>
    <t>Checking</t>
  </si>
  <si>
    <t>Savings</t>
  </si>
  <si>
    <t>IRAs</t>
  </si>
  <si>
    <t>401ks</t>
  </si>
  <si>
    <t>Total Expense</t>
  </si>
  <si>
    <t>Number of Dependents:</t>
  </si>
  <si>
    <t>Available Monthly Income (30% of Line E)</t>
  </si>
  <si>
    <t>Utility Allowance, if any.</t>
  </si>
  <si>
    <t>Pension</t>
  </si>
  <si>
    <t>Whole Life Insurance</t>
  </si>
  <si>
    <t>Stocks/Bonds</t>
  </si>
  <si>
    <t>Real Estate</t>
  </si>
  <si>
    <t>Trust</t>
  </si>
  <si>
    <t>Digital Currency</t>
  </si>
  <si>
    <t>Reference Chapter 9, Section 3- Definition of Assests page 173</t>
  </si>
  <si>
    <t>Link to DOH/CHFA Housing Manual:</t>
  </si>
  <si>
    <t>Town:</t>
  </si>
  <si>
    <t>Total Number of Household Members:</t>
  </si>
  <si>
    <t>----------------------------------------------------------------------------------------------------------------------------------------------------------------</t>
  </si>
  <si>
    <t xml:space="preserve">I, </t>
  </si>
  <si>
    <t>.</t>
  </si>
  <si>
    <t>Asset Worksheet</t>
  </si>
  <si>
    <t>Insert the name and asset type for each household member. Use the drop down menu to select the type of asset that applies, and include any interest rates that apply to the account. The total income from assets will automatically calculate and transfer to the rent calc worksheet.</t>
  </si>
  <si>
    <t>Suscribed and sworn to before me this</t>
  </si>
  <si>
    <t>day of</t>
  </si>
  <si>
    <t>, 20</t>
  </si>
  <si>
    <t>Notary Signature</t>
  </si>
  <si>
    <t>My Commission Expires:</t>
  </si>
  <si>
    <t>Insert the household member name, type of medical expense, and out-of-pocket expense for each applicable household member. The worksheet will calculate the deduction and insert it into the Rent Calc worksheet.</t>
  </si>
  <si>
    <t>No</t>
  </si>
  <si>
    <t xml:space="preserve">Due Dates:  </t>
  </si>
  <si>
    <t>Rent Calc'!</t>
  </si>
  <si>
    <t>Asset- Draft Complete'!</t>
  </si>
  <si>
    <t>Medical-Draft Complete'!</t>
  </si>
  <si>
    <t xml:space="preserve">Complete all the highlighted areas of the worksheet, be sure to include the gross income for each household member. If there are any questions, please reach out to the President of the Coop for assistance. </t>
  </si>
  <si>
    <t>Member's Name:</t>
  </si>
  <si>
    <t>Column1</t>
  </si>
  <si>
    <t>Medical Expenses Worksheet</t>
  </si>
  <si>
    <t>Over the Counter Medication</t>
  </si>
  <si>
    <t>Type of Asset (Select from Dropdown Menu)</t>
  </si>
  <si>
    <t>Medical Expense
(Select from Drop Down Menu)</t>
  </si>
  <si>
    <r>
      <t xml:space="preserve">Note: This worksheet applies only to residents of </t>
    </r>
    <r>
      <rPr>
        <b/>
        <u/>
        <sz val="9"/>
        <rFont val="Arial"/>
        <family val="2"/>
      </rPr>
      <t>mutual housing</t>
    </r>
    <r>
      <rPr>
        <b/>
        <sz val="9"/>
        <rFont val="Arial"/>
        <family val="2"/>
      </rPr>
      <t xml:space="preserve"> whose adjusted gross income exceeds 125% of the area median income.</t>
    </r>
  </si>
  <si>
    <t>Note:</t>
  </si>
  <si>
    <r>
      <rPr>
        <b/>
        <i/>
        <u/>
        <sz val="10"/>
        <rFont val="Arial"/>
        <family val="2"/>
      </rPr>
      <t>For Coops where carrying charges are 30% of the members income:</t>
    </r>
    <r>
      <rPr>
        <b/>
        <i/>
        <sz val="10"/>
        <rFont val="Arial"/>
        <family val="2"/>
      </rPr>
      <t xml:space="preserve"> February 15th annually.
</t>
    </r>
    <r>
      <rPr>
        <b/>
        <i/>
        <u/>
        <sz val="10"/>
        <rFont val="Arial"/>
        <family val="2"/>
      </rPr>
      <t>For established carrying charge</t>
    </r>
    <r>
      <rPr>
        <b/>
        <i/>
        <sz val="10"/>
        <rFont val="Arial"/>
        <family val="2"/>
      </rPr>
      <t>: February 15th EVERY OTHER YEAR.
If members do not provide this information by May 1, the monthly carrying charge will go to the fair market rent for the area effective June 1.</t>
    </r>
  </si>
  <si>
    <t xml:space="preserve">History has shown that established carrying charges are typically lower than 30% of a member's adjusted income. While this may be beneficial to the member, it is not taking into consideration the long term needs of the property. To maximize the income of the cooperative; hence being able to meet all of its financial obligations, including properly funding Replacement Reserves, consideration should be given to adopting the rent calculation method that takes the greater of the established carrying charge or the 30%, whichever is greater. </t>
  </si>
  <si>
    <t>, certify that I fully understand that I am financially responsible for payment of</t>
  </si>
  <si>
    <t xml:space="preserve">the carrying charge in the amount of, </t>
  </si>
  <si>
    <t xml:space="preserve">; however the established carrying charge is </t>
  </si>
  <si>
    <r>
      <rPr>
        <b/>
        <sz val="9"/>
        <rFont val="Arial"/>
        <family val="2"/>
      </rPr>
      <t xml:space="preserve">Summary: </t>
    </r>
    <r>
      <rPr>
        <sz val="9"/>
        <rFont val="Arial"/>
        <family val="2"/>
      </rPr>
      <t>30% of available monthly income is</t>
    </r>
  </si>
  <si>
    <t>Does the Cooperative have a loan with CHFA?</t>
  </si>
  <si>
    <t>Yes</t>
  </si>
  <si>
    <t>Bridgeport</t>
  </si>
  <si>
    <t>Danbury</t>
  </si>
  <si>
    <t>Waterbury</t>
  </si>
  <si>
    <t>HMFA:</t>
  </si>
  <si>
    <t>Town</t>
  </si>
  <si>
    <t>Need this line verified</t>
  </si>
  <si>
    <t>Total Earned Income of all dependents under 18</t>
  </si>
  <si>
    <t>Earned Income of full-time students under 23</t>
  </si>
  <si>
    <t>Andover</t>
  </si>
  <si>
    <t>Ansonia</t>
  </si>
  <si>
    <t>Ashford</t>
  </si>
  <si>
    <t>Avon</t>
  </si>
  <si>
    <t>Barkhamsted</t>
  </si>
  <si>
    <t>Beacon Falls</t>
  </si>
  <si>
    <t>Berlin</t>
  </si>
  <si>
    <t>Bethany</t>
  </si>
  <si>
    <t>Bethel</t>
  </si>
  <si>
    <t>Bethlehem</t>
  </si>
  <si>
    <t>Bloomfield</t>
  </si>
  <si>
    <t>Bolton</t>
  </si>
  <si>
    <t>Bozrah</t>
  </si>
  <si>
    <t>Branford</t>
  </si>
  <si>
    <t>Bridgewater</t>
  </si>
  <si>
    <t>Bristol</t>
  </si>
  <si>
    <t>Brookfield</t>
  </si>
  <si>
    <t>Brooklyn</t>
  </si>
  <si>
    <t>Burlington</t>
  </si>
  <si>
    <t>Canaan</t>
  </si>
  <si>
    <t>Canterbury</t>
  </si>
  <si>
    <t>Canton</t>
  </si>
  <si>
    <t>Chaplin</t>
  </si>
  <si>
    <t>Cheshire</t>
  </si>
  <si>
    <t>Chester</t>
  </si>
  <si>
    <t>Clinton</t>
  </si>
  <si>
    <t>Colchester</t>
  </si>
  <si>
    <t>Colebrook</t>
  </si>
  <si>
    <t>Columbia</t>
  </si>
  <si>
    <t>Cornwall</t>
  </si>
  <si>
    <t>Coventry</t>
  </si>
  <si>
    <t>Cromwell</t>
  </si>
  <si>
    <t>Darien</t>
  </si>
  <si>
    <t>Deep River</t>
  </si>
  <si>
    <t>Derby</t>
  </si>
  <si>
    <t>Durham</t>
  </si>
  <si>
    <t>East Granby</t>
  </si>
  <si>
    <t>East Haddam</t>
  </si>
  <si>
    <t>East Hampton</t>
  </si>
  <si>
    <t>East Hartford</t>
  </si>
  <si>
    <t>East Haven</t>
  </si>
  <si>
    <t>East Lyme</t>
  </si>
  <si>
    <t>East Windsor</t>
  </si>
  <si>
    <t>Eastford</t>
  </si>
  <si>
    <t>Easton</t>
  </si>
  <si>
    <t>Ellington</t>
  </si>
  <si>
    <t>Enfield</t>
  </si>
  <si>
    <t>Essex</t>
  </si>
  <si>
    <t>Fairfield</t>
  </si>
  <si>
    <t>Farmington</t>
  </si>
  <si>
    <t>Franklin</t>
  </si>
  <si>
    <t>Glastonbury</t>
  </si>
  <si>
    <t>Goshen</t>
  </si>
  <si>
    <t>Granby</t>
  </si>
  <si>
    <t>Greenwich</t>
  </si>
  <si>
    <t>Griswold</t>
  </si>
  <si>
    <t>Groton</t>
  </si>
  <si>
    <t>Guilford</t>
  </si>
  <si>
    <t>Haddam</t>
  </si>
  <si>
    <t>Hamden</t>
  </si>
  <si>
    <t>Hampton</t>
  </si>
  <si>
    <t>Hartford</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</si>
  <si>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</si>
  <si>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</si>
  <si>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</si>
  <si>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</si>
  <si>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</si>
  <si>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</si>
  <si>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</si>
  <si>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</si>
  <si>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</si>
  <si>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</si>
  <si>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</si>
  <si>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</si>
  <si>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</si>
  <si>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</si>
  <si>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</si>
  <si>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</si>
  <si>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</si>
  <si>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</si>
  <si>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</si>
  <si>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</si>
  <si>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</si>
  <si>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</si>
  <si>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</si>
  <si>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</si>
  <si>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</si>
  <si>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</si>
  <si>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</si>
  <si>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</si>
  <si>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Haven</t>
  </si>
  <si>
    <t>New London</t>
  </si>
  <si>
    <t>New Milford</t>
  </si>
  <si>
    <t>Newington</t>
  </si>
  <si>
    <t>Newtown</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</si>
  <si>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</si>
  <si>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</si>
  <si>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</si>
  <si>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</si>
  <si>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</si>
  <si>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</si>
  <si>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</si>
  <si>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</si>
  <si>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</si>
  <si>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</si>
  <si>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</si>
  <si>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</si>
  <si>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</si>
  <si>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</si>
  <si>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</si>
  <si>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</si>
  <si>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</si>
  <si>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</si>
  <si>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</si>
  <si>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</si>
  <si>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</si>
  <si>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</si>
  <si>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</si>
  <si>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</si>
  <si>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</si>
  <si>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</si>
  <si>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Seymour</t>
  </si>
  <si>
    <t>Sharon</t>
  </si>
  <si>
    <t>Shelton</t>
  </si>
  <si>
    <t>Sherman</t>
  </si>
  <si>
    <t>Simsbury</t>
  </si>
  <si>
    <t>Somers</t>
  </si>
  <si>
    <t>South Windsor</t>
  </si>
  <si>
    <t>Southbury</t>
  </si>
  <si>
    <t>Southington</t>
  </si>
  <si>
    <t>Sprague</t>
  </si>
  <si>
    <t>Stafford</t>
  </si>
  <si>
    <t>Stamford</t>
  </si>
  <si>
    <t>Sterling</t>
  </si>
  <si>
    <t>Stonington</t>
  </si>
  <si>
    <t>Stratford</t>
  </si>
  <si>
    <t>Suffield</t>
  </si>
  <si>
    <t>Thomaston</t>
  </si>
  <si>
    <t>Thompson</t>
  </si>
  <si>
    <t>Tolland</t>
  </si>
  <si>
    <t>Torrington</t>
  </si>
  <si>
    <t>Trumbull</t>
  </si>
  <si>
    <t>Union</t>
  </si>
  <si>
    <t>Vernon</t>
  </si>
  <si>
    <t>Voluntown</t>
  </si>
  <si>
    <t>Wallingford</t>
  </si>
  <si>
    <t>Warren</t>
  </si>
  <si>
    <t>Washington</t>
  </si>
  <si>
    <t>Waterford</t>
  </si>
  <si>
    <t>Watertown</t>
  </si>
  <si>
    <t>West Hartford</t>
  </si>
  <si>
    <t>West Haven</t>
  </si>
  <si>
    <t>Westbrook</t>
  </si>
  <si>
    <t>Weston</t>
  </si>
  <si>
    <t>Westport</t>
  </si>
  <si>
    <t>Wethersfield</t>
  </si>
  <si>
    <t>Willington</t>
  </si>
  <si>
    <t>Wilton</t>
  </si>
  <si>
    <t>Winchester</t>
  </si>
  <si>
    <t>Windham</t>
  </si>
  <si>
    <t>Windsor Locks</t>
  </si>
  <si>
    <t>Windsor</t>
  </si>
  <si>
    <t>Wolcott</t>
  </si>
  <si>
    <t>Woodbridge</t>
  </si>
  <si>
    <t>Woodbury</t>
  </si>
  <si>
    <t>Woodstock</t>
  </si>
  <si>
    <t>fips</t>
  </si>
  <si>
    <t>stusps</t>
  </si>
  <si>
    <t>state</t>
  </si>
  <si>
    <t>state_name</t>
  </si>
  <si>
    <t>hud_area_code</t>
  </si>
  <si>
    <t>hud_area_name</t>
  </si>
  <si>
    <t>county</t>
  </si>
  <si>
    <t>County_Name</t>
  </si>
  <si>
    <t>county_town_name</t>
  </si>
  <si>
    <t>metro</t>
  </si>
  <si>
    <t>l50_1</t>
  </si>
  <si>
    <t>l50_2</t>
  </si>
  <si>
    <t>l50_3</t>
  </si>
  <si>
    <t>l50_4</t>
  </si>
  <si>
    <t>l50_5</t>
  </si>
  <si>
    <t>l50_6</t>
  </si>
  <si>
    <t>l50_7</t>
  </si>
  <si>
    <t>l50_8</t>
  </si>
  <si>
    <t>ELI_1</t>
  </si>
  <si>
    <t>ELI_2</t>
  </si>
  <si>
    <t>ELI_3</t>
  </si>
  <si>
    <t>ELI_4</t>
  </si>
  <si>
    <t>ELI_5</t>
  </si>
  <si>
    <t>ELI_6</t>
  </si>
  <si>
    <t>ELI_7</t>
  </si>
  <si>
    <t>ELI_8</t>
  </si>
  <si>
    <t>l80_1</t>
  </si>
  <si>
    <t>l80_2</t>
  </si>
  <si>
    <t>l80_3</t>
  </si>
  <si>
    <t>l80_4</t>
  </si>
  <si>
    <t>l80_5</t>
  </si>
  <si>
    <t>l80_6</t>
  </si>
  <si>
    <t>l80_7</t>
  </si>
  <si>
    <t>l80_8</t>
  </si>
  <si>
    <t>0911001080</t>
  </si>
  <si>
    <t>CT</t>
  </si>
  <si>
    <t>09</t>
  </si>
  <si>
    <t>Connecticut</t>
  </si>
  <si>
    <t>METRO25540M25540</t>
  </si>
  <si>
    <t>Hartford-West Hartford-East Hartford, CT MSA</t>
  </si>
  <si>
    <t>110</t>
  </si>
  <si>
    <t>Capitol Planning Region</t>
  </si>
  <si>
    <t>Andover town</t>
  </si>
  <si>
    <t>0914001220</t>
  </si>
  <si>
    <t>140</t>
  </si>
  <si>
    <t>Naugatuck Valley Planning Region</t>
  </si>
  <si>
    <t>Ansonia town</t>
  </si>
  <si>
    <t>0915001430</t>
  </si>
  <si>
    <t>NCNTY09150N09150</t>
  </si>
  <si>
    <t>Northeastern Connecticut Planning Region, CT</t>
  </si>
  <si>
    <t>150</t>
  </si>
  <si>
    <t>Northeastern Connecticut Planning Region</t>
  </si>
  <si>
    <t>Ashford town</t>
  </si>
  <si>
    <t>0911002060</t>
  </si>
  <si>
    <t>Avon town</t>
  </si>
  <si>
    <t>0916002760</t>
  </si>
  <si>
    <t>NCNTY09160N09160</t>
  </si>
  <si>
    <t>Northwest Hills Planning Region, CT</t>
  </si>
  <si>
    <t>160</t>
  </si>
  <si>
    <t>Northwest Hills Planning Region</t>
  </si>
  <si>
    <t>Barkhamsted town</t>
  </si>
  <si>
    <t>0914003250</t>
  </si>
  <si>
    <t>Beacon Falls town</t>
  </si>
  <si>
    <t>0911004300</t>
  </si>
  <si>
    <t>Berlin town</t>
  </si>
  <si>
    <t>0917004580</t>
  </si>
  <si>
    <t>METRO35300M35300</t>
  </si>
  <si>
    <t>New Haven, CT MSA</t>
  </si>
  <si>
    <t>170</t>
  </si>
  <si>
    <t>South Central Connecticut Planning Region</t>
  </si>
  <si>
    <t>Bethany town</t>
  </si>
  <si>
    <t>0919004720</t>
  </si>
  <si>
    <t>METRO14860M14860</t>
  </si>
  <si>
    <t>Bridgeport-Stamford-Danbury, CT MSA</t>
  </si>
  <si>
    <t>190</t>
  </si>
  <si>
    <t>Western Connecticut Planning Region</t>
  </si>
  <si>
    <t>Bethel town</t>
  </si>
  <si>
    <t>0914004930</t>
  </si>
  <si>
    <t>METRO47930M47930</t>
  </si>
  <si>
    <t>Waterbury-Shelton, CT MSA</t>
  </si>
  <si>
    <t>Bethlehem town</t>
  </si>
  <si>
    <t>0911005910</t>
  </si>
  <si>
    <t>Bloomfield town</t>
  </si>
  <si>
    <t>0911006260</t>
  </si>
  <si>
    <t>Bolton town</t>
  </si>
  <si>
    <t>0918006820</t>
  </si>
  <si>
    <t>METRO35980M35980</t>
  </si>
  <si>
    <t>Norwich-New London-Willimantic, CT MSA</t>
  </si>
  <si>
    <t>180</t>
  </si>
  <si>
    <t>Southeastern Connecticut Planning Region</t>
  </si>
  <si>
    <t>Bozrah town</t>
  </si>
  <si>
    <t>0917007310</t>
  </si>
  <si>
    <t>Branford town</t>
  </si>
  <si>
    <t>0912008070</t>
  </si>
  <si>
    <t>METRO14860M08070</t>
  </si>
  <si>
    <t>Bridgeport town, CT Exception Area</t>
  </si>
  <si>
    <t>120</t>
  </si>
  <si>
    <t>Greater Bridgeport Planning Region</t>
  </si>
  <si>
    <t>Bridgeport town</t>
  </si>
  <si>
    <t>0919008210</t>
  </si>
  <si>
    <t>METRO14860M08210</t>
  </si>
  <si>
    <t>Bridgewater town, CT Exception Area</t>
  </si>
  <si>
    <t>Bridgewater town</t>
  </si>
  <si>
    <t>0914008490</t>
  </si>
  <si>
    <t>Bristol town</t>
  </si>
  <si>
    <t>0919008980</t>
  </si>
  <si>
    <t>Brookfield town</t>
  </si>
  <si>
    <t>0915009190</t>
  </si>
  <si>
    <t>Brooklyn town</t>
  </si>
  <si>
    <t>0916010100</t>
  </si>
  <si>
    <t>Burlington town</t>
  </si>
  <si>
    <t>0916010940</t>
  </si>
  <si>
    <t>Canaan town</t>
  </si>
  <si>
    <t>0915012130</t>
  </si>
  <si>
    <t>Canterbury town</t>
  </si>
  <si>
    <t>0911012270</t>
  </si>
  <si>
    <t>Canton town</t>
  </si>
  <si>
    <t>0915013810</t>
  </si>
  <si>
    <t>Chaplin town</t>
  </si>
  <si>
    <t>0914014160</t>
  </si>
  <si>
    <t>Cheshire town</t>
  </si>
  <si>
    <t>0913014300</t>
  </si>
  <si>
    <t>130</t>
  </si>
  <si>
    <t>Lower Connecticut River Valley Planning Region</t>
  </si>
  <si>
    <t>Chester town</t>
  </si>
  <si>
    <t>0913015350</t>
  </si>
  <si>
    <t>METRO25540M15350</t>
  </si>
  <si>
    <t>Clinton town, CT Exception Area</t>
  </si>
  <si>
    <t>Clinton town</t>
  </si>
  <si>
    <t>0918015910</t>
  </si>
  <si>
    <t>METRO35980M15910</t>
  </si>
  <si>
    <t>Colchester town, CT Exception Area</t>
  </si>
  <si>
    <t>Colchester town</t>
  </si>
  <si>
    <t>0916016050</t>
  </si>
  <si>
    <t>Colebrook town</t>
  </si>
  <si>
    <t>0911016400</t>
  </si>
  <si>
    <t>Columbia town</t>
  </si>
  <si>
    <t>0916017240</t>
  </si>
  <si>
    <t>Cornwall town</t>
  </si>
  <si>
    <t>0911017800</t>
  </si>
  <si>
    <t>Coventry town</t>
  </si>
  <si>
    <t>0913018080</t>
  </si>
  <si>
    <t>Cromwell town</t>
  </si>
  <si>
    <t>0919018500</t>
  </si>
  <si>
    <t>Danbury town</t>
  </si>
  <si>
    <t>0919018850</t>
  </si>
  <si>
    <t>METRO14860M18850</t>
  </si>
  <si>
    <t>Darien town, CT Exception Area</t>
  </si>
  <si>
    <t>Darien town</t>
  </si>
  <si>
    <t>0913019130</t>
  </si>
  <si>
    <t>METRO25540M19130</t>
  </si>
  <si>
    <t>Deep River town, CT Exception Area</t>
  </si>
  <si>
    <t>Deep River town</t>
  </si>
  <si>
    <t>0914019550</t>
  </si>
  <si>
    <t>Derby town</t>
  </si>
  <si>
    <t>0913020810</t>
  </si>
  <si>
    <t>Durham town</t>
  </si>
  <si>
    <t>0911022070</t>
  </si>
  <si>
    <t>East Granby town</t>
  </si>
  <si>
    <t>0913022280</t>
  </si>
  <si>
    <t>East Haddam town</t>
  </si>
  <si>
    <t>0913022490</t>
  </si>
  <si>
    <t>East Hampton town</t>
  </si>
  <si>
    <t>0911022630</t>
  </si>
  <si>
    <t>East Hartford town</t>
  </si>
  <si>
    <t>0917022910</t>
  </si>
  <si>
    <t>East Haven town</t>
  </si>
  <si>
    <t>0918023400</t>
  </si>
  <si>
    <t>East Lyme town</t>
  </si>
  <si>
    <t>0911024800</t>
  </si>
  <si>
    <t>East Windsor town</t>
  </si>
  <si>
    <t>0915021860</t>
  </si>
  <si>
    <t>Eastford town</t>
  </si>
  <si>
    <t>0912023890</t>
  </si>
  <si>
    <t>METRO14860M23890</t>
  </si>
  <si>
    <t>Easton town, CT Exception Area</t>
  </si>
  <si>
    <t>Easton town</t>
  </si>
  <si>
    <t>0911025360</t>
  </si>
  <si>
    <t>Ellington town</t>
  </si>
  <si>
    <t>0911025990</t>
  </si>
  <si>
    <t>Enfield town</t>
  </si>
  <si>
    <t>0913026270</t>
  </si>
  <si>
    <t>METRO25540M26270</t>
  </si>
  <si>
    <t>Essex town, CT Exception Area</t>
  </si>
  <si>
    <t>Essex town</t>
  </si>
  <si>
    <t>0912026620</t>
  </si>
  <si>
    <t>METRO14860M26620</t>
  </si>
  <si>
    <t>Fairfield town, CT Exception Area</t>
  </si>
  <si>
    <t>Fairfield town</t>
  </si>
  <si>
    <t>0911027600</t>
  </si>
  <si>
    <t>Farmington town</t>
  </si>
  <si>
    <t>0918029910</t>
  </si>
  <si>
    <t>Franklin town</t>
  </si>
  <si>
    <t>0911031240</t>
  </si>
  <si>
    <t>Glastonbury town</t>
  </si>
  <si>
    <t>0916032290</t>
  </si>
  <si>
    <t>Goshen town</t>
  </si>
  <si>
    <t>0911032640</t>
  </si>
  <si>
    <t>Granby town</t>
  </si>
  <si>
    <t>0919033620</t>
  </si>
  <si>
    <t>METRO14860M33620</t>
  </si>
  <si>
    <t>Greenwich town, CT Exception Area</t>
  </si>
  <si>
    <t>Greenwich town</t>
  </si>
  <si>
    <t>0918033900</t>
  </si>
  <si>
    <t>Griswold town</t>
  </si>
  <si>
    <t>0918034250</t>
  </si>
  <si>
    <t>Groton town</t>
  </si>
  <si>
    <t>0917034950</t>
  </si>
  <si>
    <t>Guilford town</t>
  </si>
  <si>
    <t>0913035230</t>
  </si>
  <si>
    <t>Haddam town</t>
  </si>
  <si>
    <t>0917035650</t>
  </si>
  <si>
    <t>Hamden town</t>
  </si>
  <si>
    <t>0915036000</t>
  </si>
  <si>
    <t>Hampton town</t>
  </si>
  <si>
    <t>0911037070</t>
  </si>
  <si>
    <t>Hartford town</t>
  </si>
  <si>
    <t>0916037140</t>
  </si>
  <si>
    <t>Hartland town</t>
  </si>
  <si>
    <t>0916037280</t>
  </si>
  <si>
    <t>Harwinton town</t>
  </si>
  <si>
    <t>0911037910</t>
  </si>
  <si>
    <t>Hebron town</t>
  </si>
  <si>
    <t>0916040290</t>
  </si>
  <si>
    <t>Kent town</t>
  </si>
  <si>
    <t>0915040500</t>
  </si>
  <si>
    <t>Killingly town</t>
  </si>
  <si>
    <t>0913040710</t>
  </si>
  <si>
    <t>METRO25540M40710</t>
  </si>
  <si>
    <t>Killingworth town, CT Exception Area</t>
  </si>
  <si>
    <t>Killingworth town</t>
  </si>
  <si>
    <t>0918042390</t>
  </si>
  <si>
    <t>METRO35980M42390</t>
  </si>
  <si>
    <t>Lebanon town, CT Exception Area</t>
  </si>
  <si>
    <t>Lebanon town</t>
  </si>
  <si>
    <t>0918042600</t>
  </si>
  <si>
    <t>Ledyard town</t>
  </si>
  <si>
    <t>0918043230</t>
  </si>
  <si>
    <t>Lisbon town</t>
  </si>
  <si>
    <t>0916043370</t>
  </si>
  <si>
    <t>Litchfield town</t>
  </si>
  <si>
    <t>0913044210</t>
  </si>
  <si>
    <t>Lyme town</t>
  </si>
  <si>
    <t>0917044560</t>
  </si>
  <si>
    <t>Madison town</t>
  </si>
  <si>
    <t>0911044700</t>
  </si>
  <si>
    <t>Manchester town</t>
  </si>
  <si>
    <t>0911044910</t>
  </si>
  <si>
    <t>Mansfield town</t>
  </si>
  <si>
    <t>0911045820</t>
  </si>
  <si>
    <t>Marlborough town</t>
  </si>
  <si>
    <t>0917046520</t>
  </si>
  <si>
    <t>Meriden town</t>
  </si>
  <si>
    <t>0914046940</t>
  </si>
  <si>
    <t>Middlebury town</t>
  </si>
  <si>
    <t>0913047080</t>
  </si>
  <si>
    <t>Middlefield town</t>
  </si>
  <si>
    <t>0913047360</t>
  </si>
  <si>
    <t>Middletown town</t>
  </si>
  <si>
    <t>0917047535</t>
  </si>
  <si>
    <t>Milford town</t>
  </si>
  <si>
    <t>0912048620</t>
  </si>
  <si>
    <t>METRO14860M48620</t>
  </si>
  <si>
    <t>Monroe town, CT Exception Area</t>
  </si>
  <si>
    <t>Monroe town</t>
  </si>
  <si>
    <t>0918048900</t>
  </si>
  <si>
    <t>Montville town</t>
  </si>
  <si>
    <t>0916049460</t>
  </si>
  <si>
    <t>Morris town</t>
  </si>
  <si>
    <t>0914049950</t>
  </si>
  <si>
    <t>Naugatuck town</t>
  </si>
  <si>
    <t>0911050440</t>
  </si>
  <si>
    <t>New Britain town</t>
  </si>
  <si>
    <t>0919050580</t>
  </si>
  <si>
    <t>METRO14860M50580</t>
  </si>
  <si>
    <t>New Canaan town, CT Exception Area</t>
  </si>
  <si>
    <t>New Canaan town</t>
  </si>
  <si>
    <t>0919050860</t>
  </si>
  <si>
    <t>New Fairfield town</t>
  </si>
  <si>
    <t>0916051350</t>
  </si>
  <si>
    <t>New Hartford town</t>
  </si>
  <si>
    <t>0917052070</t>
  </si>
  <si>
    <t>New Haven town</t>
  </si>
  <si>
    <t>0918052350</t>
  </si>
  <si>
    <t>New London town</t>
  </si>
  <si>
    <t>0919052630</t>
  </si>
  <si>
    <t>METRO14860M52630</t>
  </si>
  <si>
    <t>New Milford town, CT Exception Area</t>
  </si>
  <si>
    <t>New Milford town</t>
  </si>
  <si>
    <t>0911052140</t>
  </si>
  <si>
    <t>Newington town</t>
  </si>
  <si>
    <t>0919052980</t>
  </si>
  <si>
    <t>Newtown town</t>
  </si>
  <si>
    <t>0916053470</t>
  </si>
  <si>
    <t>Norfolk town</t>
  </si>
  <si>
    <t>0917053890</t>
  </si>
  <si>
    <t>North Branford town</t>
  </si>
  <si>
    <t>0916054030</t>
  </si>
  <si>
    <t>North Canaan town</t>
  </si>
  <si>
    <t>0917054870</t>
  </si>
  <si>
    <t>North Haven town</t>
  </si>
  <si>
    <t>0918055500</t>
  </si>
  <si>
    <t>North Stonington town</t>
  </si>
  <si>
    <t>0919056060</t>
  </si>
  <si>
    <t>METRO14860M56060</t>
  </si>
  <si>
    <t>Norwalk town, CT Exception Area</t>
  </si>
  <si>
    <t>Norwalk town</t>
  </si>
  <si>
    <t>0918056270</t>
  </si>
  <si>
    <t>Norwich town</t>
  </si>
  <si>
    <t>0913057040</t>
  </si>
  <si>
    <t>Old Lyme town</t>
  </si>
  <si>
    <t>0913057320</t>
  </si>
  <si>
    <t>METRO25540M57320</t>
  </si>
  <si>
    <t>Old Saybrook town, CT Exception Area</t>
  </si>
  <si>
    <t>Old Saybrook town</t>
  </si>
  <si>
    <t>0917057600</t>
  </si>
  <si>
    <t>Orange town</t>
  </si>
  <si>
    <t>0914058300</t>
  </si>
  <si>
    <t>Oxford town</t>
  </si>
  <si>
    <t>0915059980</t>
  </si>
  <si>
    <t>Plainfield town</t>
  </si>
  <si>
    <t>0911060120</t>
  </si>
  <si>
    <t>Plainville town</t>
  </si>
  <si>
    <t>0914060750</t>
  </si>
  <si>
    <t>Plymouth town</t>
  </si>
  <si>
    <t>0915061030</t>
  </si>
  <si>
    <t>Pomfret town</t>
  </si>
  <si>
    <t>0913061800</t>
  </si>
  <si>
    <t>Portland town</t>
  </si>
  <si>
    <t>0918062150</t>
  </si>
  <si>
    <t>Preston town</t>
  </si>
  <si>
    <t>0914062290</t>
  </si>
  <si>
    <t>Prospect town</t>
  </si>
  <si>
    <t>0915062710</t>
  </si>
  <si>
    <t>Putnam town</t>
  </si>
  <si>
    <t>0919063480</t>
  </si>
  <si>
    <t>Redding town</t>
  </si>
  <si>
    <t>0919063970</t>
  </si>
  <si>
    <t>Ridgefield town</t>
  </si>
  <si>
    <t>0911065370</t>
  </si>
  <si>
    <t>Rocky Hill town</t>
  </si>
  <si>
    <t>0916065930</t>
  </si>
  <si>
    <t>Roxbury town</t>
  </si>
  <si>
    <t>0918066210</t>
  </si>
  <si>
    <t>Salem town</t>
  </si>
  <si>
    <t>0916066420</t>
  </si>
  <si>
    <t>Salisbury town</t>
  </si>
  <si>
    <t>0915067400</t>
  </si>
  <si>
    <t>Scotland town</t>
  </si>
  <si>
    <t>0914067610</t>
  </si>
  <si>
    <t>Seymour town</t>
  </si>
  <si>
    <t>0916067960</t>
  </si>
  <si>
    <t>Sharon town</t>
  </si>
  <si>
    <t>0914068170</t>
  </si>
  <si>
    <t>Shelton town</t>
  </si>
  <si>
    <t>0919068310</t>
  </si>
  <si>
    <t>Sherman town</t>
  </si>
  <si>
    <t>0911068940</t>
  </si>
  <si>
    <t>Simsbury town</t>
  </si>
  <si>
    <t>0911069220</t>
  </si>
  <si>
    <t>Somers town</t>
  </si>
  <si>
    <t>0911071390</t>
  </si>
  <si>
    <t>South Windsor town</t>
  </si>
  <si>
    <t>0914069640</t>
  </si>
  <si>
    <t>Southbury town</t>
  </si>
  <si>
    <t>0911070550</t>
  </si>
  <si>
    <t>Southington town</t>
  </si>
  <si>
    <t>0918071670</t>
  </si>
  <si>
    <t>Sprague town</t>
  </si>
  <si>
    <t>0911072090</t>
  </si>
  <si>
    <t>Stafford town</t>
  </si>
  <si>
    <t>0919073070</t>
  </si>
  <si>
    <t>METRO14860M73070</t>
  </si>
  <si>
    <t>Stamford town, CT Exception Area</t>
  </si>
  <si>
    <t>Stamford town</t>
  </si>
  <si>
    <t>0915073420</t>
  </si>
  <si>
    <t>Sterling town</t>
  </si>
  <si>
    <t>0918073770</t>
  </si>
  <si>
    <t>Stonington town</t>
  </si>
  <si>
    <t>0912074190</t>
  </si>
  <si>
    <t>METRO14860M74190</t>
  </si>
  <si>
    <t>Stratford town, CT Exception Area</t>
  </si>
  <si>
    <t>Stratford town</t>
  </si>
  <si>
    <t>0911074540</t>
  </si>
  <si>
    <t>Suffield town</t>
  </si>
  <si>
    <t>0914075730</t>
  </si>
  <si>
    <t>Thomaston town</t>
  </si>
  <si>
    <t>0915075870</t>
  </si>
  <si>
    <t>Thompson town</t>
  </si>
  <si>
    <t>0911076290</t>
  </si>
  <si>
    <t>Tolland town</t>
  </si>
  <si>
    <t>0916076570</t>
  </si>
  <si>
    <t>Torrington town</t>
  </si>
  <si>
    <t>0912077200</t>
  </si>
  <si>
    <t>METRO14860M77200</t>
  </si>
  <si>
    <t>Trumbull town, CT Exception Area</t>
  </si>
  <si>
    <t>Trumbull town</t>
  </si>
  <si>
    <t>0915077830</t>
  </si>
  <si>
    <t>NCNTY09150N77830</t>
  </si>
  <si>
    <t>Union town, CT Exception Area</t>
  </si>
  <si>
    <t>Union town</t>
  </si>
  <si>
    <t>0911078250</t>
  </si>
  <si>
    <t>Vernon town</t>
  </si>
  <si>
    <t>0915078600</t>
  </si>
  <si>
    <t>Voluntown town</t>
  </si>
  <si>
    <t>0917078740</t>
  </si>
  <si>
    <t>Wallingford town</t>
  </si>
  <si>
    <t>0916079510</t>
  </si>
  <si>
    <t>Warren town</t>
  </si>
  <si>
    <t>0916079720</t>
  </si>
  <si>
    <t>Washington town</t>
  </si>
  <si>
    <t>0914080070</t>
  </si>
  <si>
    <t>Waterbury town</t>
  </si>
  <si>
    <t>0918080280</t>
  </si>
  <si>
    <t>Waterford town</t>
  </si>
  <si>
    <t>0914080490</t>
  </si>
  <si>
    <t>Watertown town</t>
  </si>
  <si>
    <t>0911082590</t>
  </si>
  <si>
    <t>West Hartford town</t>
  </si>
  <si>
    <t>0917082870</t>
  </si>
  <si>
    <t>West Haven town</t>
  </si>
  <si>
    <t>0913081680</t>
  </si>
  <si>
    <t>METRO25540M81680</t>
  </si>
  <si>
    <t>Westbrook town, CT Exception Area</t>
  </si>
  <si>
    <t>Westbrook town</t>
  </si>
  <si>
    <t>0919083430</t>
  </si>
  <si>
    <t>METRO14860M83430</t>
  </si>
  <si>
    <t>Weston town, CT Exception Area</t>
  </si>
  <si>
    <t>Weston town</t>
  </si>
  <si>
    <t>0919083500</t>
  </si>
  <si>
    <t>METRO14860M83500</t>
  </si>
  <si>
    <t>Westport town, CT Exception Area</t>
  </si>
  <si>
    <t>Westport town</t>
  </si>
  <si>
    <t>0911084900</t>
  </si>
  <si>
    <t>Wethersfield town</t>
  </si>
  <si>
    <t>0911085950</t>
  </si>
  <si>
    <t>Willington town</t>
  </si>
  <si>
    <t>0919086370</t>
  </si>
  <si>
    <t>METRO14860M86370</t>
  </si>
  <si>
    <t>Wilton town, CT Exception Area</t>
  </si>
  <si>
    <t>Wilton town</t>
  </si>
  <si>
    <t>0916086440</t>
  </si>
  <si>
    <t>Winchester town</t>
  </si>
  <si>
    <t>0918086790</t>
  </si>
  <si>
    <t>Windham town</t>
  </si>
  <si>
    <t>0911087070</t>
  </si>
  <si>
    <t>Windsor Locks town</t>
  </si>
  <si>
    <t>0911087000</t>
  </si>
  <si>
    <t>Windsor town</t>
  </si>
  <si>
    <t>0914087560</t>
  </si>
  <si>
    <t>Wolcott town</t>
  </si>
  <si>
    <t>0917087700</t>
  </si>
  <si>
    <t>Woodbridge town</t>
  </si>
  <si>
    <t>0914087910</t>
  </si>
  <si>
    <t>Woodbury town</t>
  </si>
  <si>
    <t>0915088190</t>
  </si>
  <si>
    <t>Woodstock town</t>
  </si>
  <si>
    <t xml:space="preserve"> https://portal.ct.gov/-/media/doh/ct-state-housing-manual---2025-revision.pdf</t>
  </si>
  <si>
    <t>median2026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</si>
</sst>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0_);[Red]\(0\)"/>
    <numFmt numFmtId="165" formatCode="0.00_);[Red]\(0.00\)"/>
    <numFmt numFmtId="166" formatCode="m/d/yy;@"/>
    <numFmt numFmtId="167" formatCode="mm/dd/yy;@"/>
    <numFmt numFmtId="168" formatCode="_(* #,##0_);_(* \(#,##0\);_(* &quot;-&quot;??_);_(@_)"/>
    <numFmt numFmtId="169" formatCode="&quot;$&quot;#,##0.00"/>
    <numFmt numFmtId="170" formatCode="0.0000"/>
  </numFmts>
  <fonts count="28" x14ac:knownFonts="1">
    <font>
      <sz val="10"/>
      <name val="Arial"/>
    </font>
    <font>
      <sz val="10"/>
      <name val="Arial"/>
      <family val="2"/>
    </font>
    <font>
      <sz val="8"/>
      <name val="Arial"/>
      <family val="2"/>
    </font>
    <font>
      <sz val="9"/>
      <name val="Arial"/>
      <family val="2"/>
    </font>
    <font>
      <b/>
      <sz val="9"/>
      <name val="Arial"/>
      <family val="2"/>
    </font>
    <font>
      <b/>
      <u/>
      <sz val="9"/>
      <name val="Arial"/>
      <family val="2"/>
    </font>
    <font>
      <b/>
      <sz val="9"/>
      <name val="Arial"/>
      <family val="2"/>
    </font>
    <font>
      <sz val="8"/>
      <name val="Arial"/>
      <family val="2"/>
    </font>
    <font>
      <b/>
      <sz val="11"/>
      <name val="Arial"/>
      <family val="2"/>
    </font>
    <font>
      <sz val="9"/>
      <name val="Arial"/>
      <family val="2"/>
    </font>
    <font>
      <b/>
      <sz val="10"/>
      <name val="Arial"/>
      <family val="2"/>
    </font>
    <font>
      <sz val="10"/>
      <name val="Arial"/>
      <family val="2"/>
    </font>
    <font>
      <sz val="9"/>
      <color rgb="FFFF0000"/>
      <name val="Arial"/>
      <family val="2"/>
    </font>
    <font>
      <sz val="9"/>
      <color theme="0"/>
      <name val="Arial"/>
      <family val="2"/>
    </font>
    <font>
      <u/>
      <sz val="10"/>
      <color theme="10"/>
      <name val="Arial"/>
      <family val="2"/>
    </font>
    <font>
      <i/>
      <sz val="10"/>
      <name val="Arial"/>
      <family val="2"/>
    </font>
    <font>
      <sz val="11"/>
      <name val="Arial"/>
      <family val="2"/>
    </font>
    <font>
      <sz val="10"/>
      <color rgb="FFFF0000"/>
      <name val="Arial"/>
      <family val="2"/>
    </font>
    <font>
      <strike/>
      <sz val="9"/>
      <name val="Arial"/>
      <family val="2"/>
    </font>
    <font>
      <u/>
      <sz val="10"/>
      <color theme="10"/>
      <name val="Arial"/>
      <family val="2"/>
    </font>
    <font>
      <b/>
      <i/>
      <sz val="10"/>
      <name val="Arial"/>
      <family val="2"/>
    </font>
    <font>
      <b/>
      <sz val="16"/>
      <name val="Arial"/>
      <family val="2"/>
    </font>
    <font>
      <sz val="16"/>
      <name val="Arial"/>
      <family val="2"/>
    </font>
    <font>
      <b/>
      <sz val="9"/>
      <color rgb="FFFF0000"/>
      <name val="Arial"/>
      <family val="2"/>
    </font>
    <font>
      <b/>
      <i/>
      <u/>
      <sz val="10"/>
      <name val="Arial"/>
      <family val="2"/>
    </font>
    <font>
      <b/>
      <sz val="10"/>
      <color rgb="FFFF0000"/>
      <name val="Arial"/>
      <family val="2"/>
    </font>
    <font>
      <b/>
      <sz val="12"/>
      <color rgb="FFFF0000"/>
      <name val="Arial"/>
      <family val="2"/>
    </font>
    <font>
      <b/>
      <sz val="11"/>
      <color rgb="FFFF0000"/>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lightUp"/>
    </fill>
    <fill>
      <patternFill patternType="lightUp">
        <bgColor theme="0"/>
      </patternFill>
    </fill>
    <fill>
      <patternFill patternType="solid">
        <fgColor theme="9" tint="0.79998168889431442"/>
        <bgColor indexed="64"/>
      </patternFill>
    </fill>
  </fills>
  <borders count="1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double">
        <color indexed="64"/>
      </top>
      <bottom style="thin">
        <color indexed="64"/>
      </bottom>
      <diagonal/>
    </border>
  </borders>
  <cellStyleXfs count="4">
    <xf numFmtId="0" fontId="0" fillId="0" borderId="0"/>
    <xf numFmtId="9" fontId="1" fillId="0" borderId="0" applyFont="0" applyFill="0" applyBorder="0" applyAlignment="0" applyProtection="0"/>
    <xf numFmtId="43" fontId="11" fillId="0" borderId="0" applyFont="0" applyFill="0" applyBorder="0" applyAlignment="0" applyProtection="0"/>
    <xf numFmtId="0" fontId="14" fillId="0" borderId="0" applyNumberFormat="0" applyFill="0" applyBorder="0" applyAlignment="0" applyProtection="0"/>
  </cellStyleXfs>
  <cellXfs count="172">
    <xf numFmtId="0" fontId="0" fillId="0" borderId="0" xfId="0"/>
    <xf numFmtId="0" fontId="3" fillId="0" borderId="0" xfId="0" applyFont="1" applyAlignment="1">
      <alignment horizontal="left"/>
    </xf>
    <xf numFmtId="0" fontId="3" fillId="0" borderId="0" xfId="0" applyFont="1"/>
    <xf numFmtId="0" fontId="3" fillId="0" borderId="0" xfId="0" applyFont="1" applyAlignment="1">
      <alignment horizontal="center"/>
    </xf>
    <xf numFmtId="0" fontId="3" fillId="0" borderId="0" xfId="0" quotePrefix="1" applyFont="1"/>
    <xf numFmtId="0" fontId="4" fillId="0" borderId="0" xfId="0" applyFont="1" applyAlignment="1">
      <alignment horizontal="right"/>
    </xf>
    <xf numFmtId="0" fontId="3" fillId="0" borderId="0" xfId="0" applyFont="1" applyAlignment="1">
      <alignment horizontal="right"/>
    </xf>
    <xf numFmtId="49" fontId="3" fillId="0" borderId="0" xfId="0" applyNumberFormat="1" applyFont="1"/>
    <xf numFmtId="165" fontId="3" fillId="0" borderId="0" xfId="0" applyNumberFormat="1" applyFont="1"/>
    <xf numFmtId="40" fontId="3" fillId="0" borderId="1" xfId="0" applyNumberFormat="1" applyFont="1" applyBorder="1"/>
    <xf numFmtId="1" fontId="3" fillId="0" borderId="0" xfId="0" applyNumberFormat="1" applyFont="1"/>
    <xf numFmtId="164" fontId="3" fillId="0" borderId="0" xfId="0" applyNumberFormat="1" applyFont="1"/>
    <xf numFmtId="0" fontId="5" fillId="0" borderId="0" xfId="0" applyFont="1" applyAlignment="1">
      <alignment horizontal="center"/>
    </xf>
    <xf numFmtId="0" fontId="6" fillId="0" borderId="0" xfId="0" applyFont="1"/>
    <xf numFmtId="0" fontId="7" fillId="0" borderId="0" xfId="0" applyFont="1" applyAlignment="1">
      <alignment horizontal="right"/>
    </xf>
    <xf numFmtId="0" fontId="8" fillId="0" borderId="0" xfId="0" applyFont="1" applyAlignment="1">
      <alignment horizontal="center"/>
    </xf>
    <xf numFmtId="3" fontId="9" fillId="2" borderId="0" xfId="0" applyNumberFormat="1" applyFont="1" applyFill="1"/>
    <xf numFmtId="3" fontId="6" fillId="2" borderId="0" xfId="0" applyNumberFormat="1" applyFont="1" applyFill="1" applyAlignment="1">
      <alignment horizontal="left"/>
    </xf>
    <xf numFmtId="0" fontId="9" fillId="0" borderId="0" xfId="0" applyFont="1" applyAlignment="1">
      <alignment horizontal="center"/>
    </xf>
    <xf numFmtId="8" fontId="3" fillId="0" borderId="0" xfId="0" applyNumberFormat="1" applyFont="1" applyAlignment="1">
      <alignment horizontal="center"/>
    </xf>
    <xf numFmtId="3" fontId="3" fillId="0" borderId="0" xfId="0" applyNumberFormat="1" applyFont="1" applyAlignment="1">
      <alignment horizontal="center"/>
    </xf>
    <xf numFmtId="165" fontId="6" fillId="0" borderId="0" xfId="0" applyNumberFormat="1" applyFont="1" applyAlignment="1">
      <alignment horizontal="right"/>
    </xf>
    <xf numFmtId="40" fontId="3" fillId="0" borderId="0" xfId="0" applyNumberFormat="1" applyFont="1" applyAlignment="1">
      <alignment horizontal="center"/>
    </xf>
    <xf numFmtId="40" fontId="3" fillId="0" borderId="0" xfId="0" applyNumberFormat="1" applyFont="1"/>
    <xf numFmtId="40" fontId="3" fillId="0" borderId="0" xfId="0" applyNumberFormat="1" applyFont="1" applyAlignment="1">
      <alignment horizontal="right"/>
    </xf>
    <xf numFmtId="0" fontId="9" fillId="0" borderId="0" xfId="0" applyFont="1" applyAlignment="1">
      <alignment horizontal="left" wrapText="1"/>
    </xf>
    <xf numFmtId="167" fontId="3" fillId="0" borderId="0" xfId="0" applyNumberFormat="1" applyFont="1"/>
    <xf numFmtId="49" fontId="0" fillId="0" borderId="0" xfId="0" applyNumberFormat="1"/>
    <xf numFmtId="0" fontId="0" fillId="0" borderId="0" xfId="0" applyAlignment="1">
      <alignment horizontal="right"/>
    </xf>
    <xf numFmtId="0" fontId="10" fillId="0" borderId="0" xfId="0" applyFont="1"/>
    <xf numFmtId="38" fontId="0" fillId="0" borderId="0" xfId="0" applyNumberFormat="1" applyAlignment="1">
      <alignment horizontal="right"/>
    </xf>
    <xf numFmtId="0" fontId="1" fillId="0" borderId="0" xfId="0" applyFont="1"/>
    <xf numFmtId="4" fontId="3" fillId="0" borderId="0" xfId="0" applyNumberFormat="1" applyFont="1"/>
    <xf numFmtId="0" fontId="4" fillId="0" borderId="0" xfId="0" applyFont="1"/>
    <xf numFmtId="9" fontId="0" fillId="0" borderId="0" xfId="0" applyNumberFormat="1"/>
    <xf numFmtId="43" fontId="3" fillId="0" borderId="0" xfId="2" applyFont="1" applyBorder="1"/>
    <xf numFmtId="0" fontId="12" fillId="0" borderId="0" xfId="0" applyFont="1"/>
    <xf numFmtId="167" fontId="3" fillId="0" borderId="5" xfId="0" applyNumberFormat="1" applyFont="1" applyBorder="1" applyAlignment="1" applyProtection="1">
      <alignment horizontal="center"/>
      <protection locked="0"/>
    </xf>
    <xf numFmtId="167" fontId="3" fillId="0" borderId="0" xfId="0" applyNumberFormat="1" applyFont="1" applyAlignment="1" applyProtection="1">
      <alignment horizontal="center"/>
      <protection locked="0"/>
    </xf>
    <xf numFmtId="0" fontId="3" fillId="0" borderId="0" xfId="0" applyFont="1" applyAlignment="1" applyProtection="1">
      <alignment horizontal="left"/>
      <protection locked="0"/>
    </xf>
    <xf numFmtId="1" fontId="3" fillId="0" borderId="0" xfId="0" applyNumberFormat="1" applyFont="1" applyAlignment="1" applyProtection="1">
      <alignment horizontal="center"/>
      <protection locked="0"/>
    </xf>
    <xf numFmtId="0" fontId="3" fillId="0" borderId="0" xfId="0" applyFont="1" applyAlignment="1">
      <alignment horizontal="right" wrapText="1"/>
    </xf>
    <xf numFmtId="0" fontId="17" fillId="0" borderId="0" xfId="0" applyFont="1"/>
    <xf numFmtId="0" fontId="0" fillId="0" borderId="1" xfId="0" applyBorder="1"/>
    <xf numFmtId="0" fontId="18" fillId="0" borderId="0" xfId="0" applyFont="1"/>
    <xf numFmtId="0" fontId="3" fillId="0" borderId="0" xfId="0" applyFont="1" applyAlignment="1">
      <alignment horizontal="left" wrapText="1"/>
    </xf>
    <xf numFmtId="0" fontId="3" fillId="3" borderId="1" xfId="0" applyFont="1" applyFill="1" applyBorder="1" applyAlignment="1" applyProtection="1">
      <alignment horizontal="left"/>
      <protection locked="0"/>
    </xf>
    <xf numFmtId="1" fontId="3" fillId="3" borderId="6" xfId="0" applyNumberFormat="1" applyFont="1" applyFill="1" applyBorder="1" applyAlignment="1" applyProtection="1">
      <alignment horizontal="center"/>
      <protection locked="0"/>
    </xf>
    <xf numFmtId="166" fontId="3" fillId="0" borderId="1" xfId="0" applyNumberFormat="1" applyFont="1" applyBorder="1" applyAlignment="1">
      <alignment horizontal="center"/>
    </xf>
    <xf numFmtId="0" fontId="0" fillId="0" borderId="0" xfId="0" applyAlignment="1">
      <alignment horizontal="center"/>
    </xf>
    <xf numFmtId="0" fontId="14" fillId="0" borderId="0" xfId="3" quotePrefix="1"/>
    <xf numFmtId="0" fontId="19" fillId="0" borderId="0" xfId="3" quotePrefix="1" applyFont="1"/>
    <xf numFmtId="43" fontId="0" fillId="0" borderId="2" xfId="2" applyFont="1" applyBorder="1" applyProtection="1"/>
    <xf numFmtId="43" fontId="0" fillId="0" borderId="3" xfId="2" applyFont="1" applyBorder="1" applyProtection="1"/>
    <xf numFmtId="0" fontId="16" fillId="0" borderId="0" xfId="0" applyFont="1" applyAlignment="1">
      <alignment horizontal="left"/>
    </xf>
    <xf numFmtId="0" fontId="16" fillId="0" borderId="0" xfId="0" applyFont="1" applyAlignment="1">
      <alignment horizontal="right"/>
    </xf>
    <xf numFmtId="0" fontId="14" fillId="0" borderId="0" xfId="3" applyProtection="1"/>
    <xf numFmtId="0" fontId="15" fillId="0" borderId="0" xfId="0" applyFont="1"/>
    <xf numFmtId="169" fontId="0" fillId="0" borderId="3" xfId="0" applyNumberFormat="1" applyBorder="1" applyAlignment="1">
      <alignment horizontal="right"/>
    </xf>
    <xf numFmtId="0" fontId="0" fillId="4" borderId="3" xfId="0" applyFill="1" applyBorder="1"/>
    <xf numFmtId="169" fontId="0" fillId="0" borderId="3" xfId="0" applyNumberFormat="1" applyBorder="1"/>
    <xf numFmtId="0" fontId="1" fillId="3" borderId="2" xfId="0" applyFont="1" applyFill="1" applyBorder="1" applyProtection="1">
      <protection locked="0"/>
    </xf>
    <xf numFmtId="10" fontId="0" fillId="3" borderId="2" xfId="1" applyNumberFormat="1" applyFont="1" applyFill="1" applyBorder="1" applyProtection="1">
      <protection locked="0"/>
    </xf>
    <xf numFmtId="0" fontId="0" fillId="3" borderId="3" xfId="0" applyFill="1" applyBorder="1" applyProtection="1">
      <protection locked="0"/>
    </xf>
    <xf numFmtId="10" fontId="0" fillId="3" borderId="3" xfId="1" applyNumberFormat="1" applyFont="1" applyFill="1" applyBorder="1" applyProtection="1">
      <protection locked="0"/>
    </xf>
    <xf numFmtId="43" fontId="0" fillId="3" borderId="2" xfId="2" applyFont="1" applyFill="1" applyBorder="1" applyProtection="1">
      <protection locked="0"/>
    </xf>
    <xf numFmtId="43" fontId="0" fillId="3" borderId="3" xfId="2" applyFont="1" applyFill="1" applyBorder="1" applyProtection="1">
      <protection locked="0"/>
    </xf>
    <xf numFmtId="0" fontId="20" fillId="0" borderId="0" xfId="0" applyFont="1"/>
    <xf numFmtId="0" fontId="10" fillId="0" borderId="15" xfId="0" applyFont="1" applyBorder="1" applyAlignment="1">
      <alignment horizontal="center"/>
    </xf>
    <xf numFmtId="0" fontId="10" fillId="0" borderId="15" xfId="0" applyFont="1" applyBorder="1" applyAlignment="1">
      <alignment horizontal="center" wrapText="1"/>
    </xf>
    <xf numFmtId="43" fontId="1" fillId="3" borderId="2" xfId="2" applyFont="1" applyFill="1" applyBorder="1" applyProtection="1">
      <protection locked="0"/>
    </xf>
    <xf numFmtId="43" fontId="1" fillId="3" borderId="3" xfId="2" applyFont="1" applyFill="1" applyBorder="1" applyProtection="1">
      <protection locked="0"/>
    </xf>
    <xf numFmtId="43" fontId="1" fillId="3" borderId="4" xfId="2" applyFont="1" applyFill="1" applyBorder="1" applyProtection="1">
      <protection locked="0"/>
    </xf>
    <xf numFmtId="0" fontId="1" fillId="0" borderId="1" xfId="0" applyFont="1" applyBorder="1" applyAlignment="1">
      <alignment horizontal="left" vertical="top"/>
    </xf>
    <xf numFmtId="0" fontId="1" fillId="0" borderId="0" xfId="0" applyFont="1" applyAlignment="1">
      <alignment horizontal="center"/>
    </xf>
    <xf numFmtId="0" fontId="1" fillId="0" borderId="6" xfId="0" applyFont="1" applyBorder="1" applyAlignment="1">
      <alignment horizontal="left"/>
    </xf>
    <xf numFmtId="166" fontId="1" fillId="0" borderId="1" xfId="0" applyNumberFormat="1" applyFont="1" applyBorder="1" applyAlignment="1">
      <alignment horizontal="center"/>
    </xf>
    <xf numFmtId="166" fontId="1" fillId="0" borderId="0" xfId="0" applyNumberFormat="1" applyFont="1" applyAlignment="1">
      <alignment horizontal="center"/>
    </xf>
    <xf numFmtId="0" fontId="21" fillId="0" borderId="0" xfId="0" applyFont="1" applyAlignment="1">
      <alignment horizontal="left"/>
    </xf>
    <xf numFmtId="0" fontId="22" fillId="0" borderId="0" xfId="0" applyFont="1" applyAlignment="1">
      <alignment horizontal="left"/>
    </xf>
    <xf numFmtId="0" fontId="10" fillId="0" borderId="4" xfId="0" applyFont="1" applyBorder="1" applyAlignment="1">
      <alignment horizontal="center" vertical="center"/>
    </xf>
    <xf numFmtId="8" fontId="10" fillId="0" borderId="2" xfId="0" applyNumberFormat="1" applyFont="1" applyBorder="1"/>
    <xf numFmtId="0" fontId="1" fillId="3" borderId="3" xfId="0" applyFont="1" applyFill="1" applyBorder="1" applyProtection="1">
      <protection locked="0"/>
    </xf>
    <xf numFmtId="0" fontId="1" fillId="3" borderId="4" xfId="0" applyFont="1" applyFill="1" applyBorder="1" applyProtection="1">
      <protection locked="0"/>
    </xf>
    <xf numFmtId="0" fontId="1" fillId="0" borderId="0" xfId="0" applyFont="1" applyAlignment="1">
      <alignment horizontal="left" vertical="top"/>
    </xf>
    <xf numFmtId="0" fontId="8" fillId="0" borderId="1" xfId="0" applyFont="1" applyBorder="1"/>
    <xf numFmtId="0" fontId="13" fillId="0" borderId="0" xfId="0" applyFont="1"/>
    <xf numFmtId="0" fontId="3" fillId="0" borderId="5" xfId="0" applyFont="1" applyBorder="1" applyAlignment="1" applyProtection="1">
      <alignment horizontal="left"/>
      <protection locked="0"/>
    </xf>
    <xf numFmtId="0" fontId="23" fillId="0" borderId="0" xfId="0" applyFont="1"/>
    <xf numFmtId="168" fontId="3" fillId="0" borderId="0" xfId="2" applyNumberFormat="1" applyFont="1" applyFill="1" applyBorder="1" applyAlignment="1">
      <alignment horizontal="center"/>
    </xf>
    <xf numFmtId="9" fontId="3" fillId="0" borderId="0" xfId="1" applyFont="1" applyFill="1" applyBorder="1" applyAlignment="1">
      <alignment horizontal="center"/>
    </xf>
    <xf numFmtId="168" fontId="3" fillId="0" borderId="0" xfId="0" applyNumberFormat="1" applyFont="1"/>
    <xf numFmtId="0" fontId="26" fillId="0" borderId="0" xfId="0" applyFont="1"/>
    <xf numFmtId="170" fontId="0" fillId="0" borderId="3" xfId="0" applyNumberFormat="1" applyBorder="1" applyAlignment="1">
      <alignment horizontal="right"/>
    </xf>
    <xf numFmtId="0" fontId="25" fillId="6" borderId="0" xfId="0" applyFont="1" applyFill="1"/>
    <xf numFmtId="0" fontId="27" fillId="6" borderId="0" xfId="0" applyFont="1" applyFill="1"/>
    <xf numFmtId="1" fontId="0" fillId="0" borderId="0" xfId="0" applyNumberFormat="1"/>
    <xf numFmtId="0" fontId="17" fillId="6" borderId="0" xfId="0" applyFont="1" applyFill="1"/>
    <xf numFmtId="9" fontId="12" fillId="0" borderId="0" xfId="0" applyNumberFormat="1" applyFont="1" applyAlignment="1">
      <alignment horizontal="left"/>
    </xf>
    <xf numFmtId="0" fontId="3" fillId="0" borderId="1" xfId="0" applyFont="1" applyBorder="1" applyAlignment="1">
      <alignment horizontal="center"/>
    </xf>
    <xf numFmtId="0" fontId="3" fillId="0" borderId="6" xfId="0" applyFont="1"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0" fontId="1" fillId="0" borderId="3" xfId="0" applyFont="1" applyBorder="1" applyAlignment="1">
      <alignment horizontal="left"/>
    </xf>
    <xf numFmtId="0" fontId="0" fillId="0" borderId="3" xfId="0" applyBorder="1" applyAlignment="1">
      <alignment horizontal="left"/>
    </xf>
    <xf numFmtId="0" fontId="21" fillId="0" borderId="13" xfId="0" applyFont="1" applyBorder="1" applyAlignment="1">
      <alignment horizontal="center" vertical="center"/>
    </xf>
    <xf numFmtId="0" fontId="22" fillId="0" borderId="5" xfId="0" applyFont="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22" fillId="0" borderId="1" xfId="0" applyFont="1" applyBorder="1" applyAlignment="1">
      <alignment horizontal="center" vertical="center"/>
    </xf>
    <xf numFmtId="0" fontId="22" fillId="0" borderId="10" xfId="0" applyFont="1" applyBorder="1" applyAlignment="1">
      <alignment horizontal="center" vertical="center"/>
    </xf>
    <xf numFmtId="0" fontId="0" fillId="5" borderId="8" xfId="0" applyFill="1" applyBorder="1" applyAlignment="1">
      <alignment horizontal="center"/>
    </xf>
    <xf numFmtId="0" fontId="0" fillId="5" borderId="7" xfId="0" applyFill="1" applyBorder="1" applyAlignment="1">
      <alignment horizontal="center"/>
    </xf>
    <xf numFmtId="0" fontId="21" fillId="0" borderId="1" xfId="0" applyFont="1" applyBorder="1" applyAlignment="1">
      <alignment horizontal="center" vertical="center"/>
    </xf>
    <xf numFmtId="0" fontId="16" fillId="0" borderId="0" xfId="0" applyFont="1" applyAlignment="1">
      <alignment horizontal="left" wrapText="1"/>
    </xf>
    <xf numFmtId="0" fontId="20" fillId="0" borderId="0" xfId="0" applyFont="1" applyAlignment="1">
      <alignment horizontal="left" vertical="center" wrapText="1"/>
    </xf>
    <xf numFmtId="0" fontId="16" fillId="0" borderId="0" xfId="0" applyFont="1" applyAlignment="1">
      <alignment horizontal="left" vertical="center" wrapText="1"/>
    </xf>
    <xf numFmtId="0" fontId="8" fillId="0" borderId="1" xfId="0" applyFont="1" applyBorder="1" applyAlignment="1">
      <alignment horizontal="left"/>
    </xf>
    <xf numFmtId="0" fontId="3" fillId="0" borderId="1" xfId="0" applyFont="1" applyBorder="1" applyAlignment="1">
      <alignment horizontal="left"/>
    </xf>
    <xf numFmtId="0" fontId="5" fillId="0" borderId="0" xfId="0" applyFont="1" applyAlignment="1">
      <alignment horizontal="center"/>
    </xf>
    <xf numFmtId="0" fontId="3" fillId="3" borderId="6" xfId="0" applyFont="1" applyFill="1" applyBorder="1" applyAlignment="1" applyProtection="1">
      <alignment horizontal="left"/>
      <protection locked="0"/>
    </xf>
    <xf numFmtId="44" fontId="3" fillId="3" borderId="6" xfId="0" applyNumberFormat="1" applyFont="1" applyFill="1" applyBorder="1" applyAlignment="1" applyProtection="1">
      <alignment horizontal="right"/>
      <protection locked="0"/>
    </xf>
    <xf numFmtId="0" fontId="3" fillId="0" borderId="6" xfId="0" applyFont="1" applyBorder="1" applyAlignment="1">
      <alignment horizontal="left"/>
    </xf>
    <xf numFmtId="44" fontId="3" fillId="0" borderId="6" xfId="0" applyNumberFormat="1" applyFont="1" applyBorder="1" applyAlignment="1">
      <alignment horizontal="right"/>
    </xf>
    <xf numFmtId="0" fontId="21" fillId="0" borderId="0" xfId="0" applyFont="1" applyAlignment="1">
      <alignment horizontal="center"/>
    </xf>
    <xf numFmtId="0" fontId="3" fillId="3" borderId="1" xfId="0" applyFont="1" applyFill="1" applyBorder="1" applyAlignment="1" applyProtection="1">
      <alignment horizontal="left"/>
      <protection locked="0"/>
    </xf>
    <xf numFmtId="0" fontId="3" fillId="0" borderId="0" xfId="0" applyFont="1" applyAlignment="1">
      <alignment horizontal="left"/>
    </xf>
    <xf numFmtId="167" fontId="3" fillId="3" borderId="1" xfId="0" applyNumberFormat="1" applyFont="1" applyFill="1" applyBorder="1" applyAlignment="1" applyProtection="1">
      <alignment horizontal="center"/>
      <protection locked="0"/>
    </xf>
    <xf numFmtId="4" fontId="3" fillId="0" borderId="6" xfId="0" applyNumberFormat="1" applyFont="1" applyBorder="1" applyAlignment="1">
      <alignment horizontal="right"/>
    </xf>
    <xf numFmtId="8" fontId="3" fillId="3" borderId="1" xfId="0" applyNumberFormat="1" applyFont="1" applyFill="1" applyBorder="1" applyAlignment="1" applyProtection="1">
      <alignment horizontal="right"/>
      <protection locked="0"/>
    </xf>
    <xf numFmtId="44" fontId="3" fillId="3" borderId="1" xfId="0" applyNumberFormat="1" applyFont="1" applyFill="1" applyBorder="1" applyAlignment="1" applyProtection="1">
      <alignment horizontal="right"/>
      <protection locked="0"/>
    </xf>
    <xf numFmtId="43" fontId="3" fillId="3" borderId="1" xfId="2" applyFont="1" applyFill="1" applyBorder="1" applyAlignment="1" applyProtection="1">
      <alignment horizontal="right"/>
      <protection locked="0"/>
    </xf>
    <xf numFmtId="43" fontId="3" fillId="3" borderId="6" xfId="2" applyFont="1" applyFill="1" applyBorder="1" applyAlignment="1" applyProtection="1">
      <alignment horizontal="right"/>
      <protection locked="0"/>
    </xf>
    <xf numFmtId="40" fontId="3" fillId="0" borderId="1" xfId="0" applyNumberFormat="1" applyFont="1" applyBorder="1" applyAlignment="1">
      <alignment horizontal="right"/>
    </xf>
    <xf numFmtId="0" fontId="4" fillId="0" borderId="0" xfId="0" quotePrefix="1" applyFont="1" applyAlignment="1">
      <alignment horizontal="left" wrapText="1"/>
    </xf>
    <xf numFmtId="0" fontId="4" fillId="0" borderId="0" xfId="0" applyFont="1" applyAlignment="1">
      <alignment horizontal="left" wrapText="1"/>
    </xf>
    <xf numFmtId="0" fontId="2" fillId="0" borderId="0" xfId="0" applyFont="1" applyAlignment="1">
      <alignment horizontal="left" shrinkToFit="1"/>
    </xf>
    <xf numFmtId="0" fontId="9" fillId="0" borderId="1" xfId="0" applyFont="1" applyBorder="1" applyAlignment="1">
      <alignment horizontal="left"/>
    </xf>
    <xf numFmtId="43" fontId="3" fillId="0" borderId="6" xfId="2" applyFont="1" applyFill="1" applyBorder="1" applyAlignment="1" applyProtection="1">
      <alignment horizontal="right"/>
    </xf>
    <xf numFmtId="0" fontId="0" fillId="0" borderId="1" xfId="0" applyBorder="1" applyAlignment="1">
      <alignment horizontal="center"/>
    </xf>
    <xf numFmtId="9" fontId="3" fillId="0" borderId="0" xfId="1" applyFont="1" applyFill="1" applyBorder="1" applyAlignment="1" applyProtection="1">
      <alignment horizontal="right"/>
      <protection locked="0"/>
    </xf>
    <xf numFmtId="165" fontId="6" fillId="0" borderId="0" xfId="0" applyNumberFormat="1" applyFont="1" applyAlignment="1">
      <alignment horizontal="left"/>
    </xf>
    <xf numFmtId="38" fontId="3" fillId="0" borderId="1" xfId="0" applyNumberFormat="1" applyFont="1" applyBorder="1" applyAlignment="1">
      <alignment horizontal="right"/>
    </xf>
    <xf numFmtId="0" fontId="2" fillId="0" borderId="5" xfId="0" applyFont="1" applyBorder="1" applyAlignment="1">
      <alignment horizontal="left" shrinkToFit="1"/>
    </xf>
    <xf numFmtId="0" fontId="12" fillId="0" borderId="0" xfId="0" applyFont="1" applyAlignment="1">
      <alignment horizontal="left" wrapText="1"/>
    </xf>
    <xf numFmtId="0" fontId="3" fillId="0" borderId="0" xfId="0" applyFont="1" applyAlignment="1">
      <alignment wrapText="1"/>
    </xf>
    <xf numFmtId="0" fontId="9" fillId="0" borderId="1" xfId="0" applyFont="1" applyBorder="1" applyAlignment="1">
      <alignment horizontal="center" wrapText="1"/>
    </xf>
    <xf numFmtId="169" fontId="3" fillId="0" borderId="1" xfId="0" applyNumberFormat="1" applyFont="1" applyBorder="1" applyAlignment="1">
      <alignment horizontal="center" wrapText="1"/>
    </xf>
    <xf numFmtId="0" fontId="0" fillId="0" borderId="1" xfId="0" applyBorder="1" applyAlignment="1">
      <alignment horizontal="left"/>
    </xf>
    <xf numFmtId="4" fontId="3" fillId="0" borderId="1" xfId="0" applyNumberFormat="1" applyFont="1" applyBorder="1" applyAlignment="1">
      <alignment horizontal="center"/>
    </xf>
    <xf numFmtId="40" fontId="3" fillId="0" borderId="1" xfId="0" applyNumberFormat="1" applyFont="1" applyBorder="1" applyAlignment="1">
      <alignment horizontal="center"/>
    </xf>
    <xf numFmtId="0" fontId="3" fillId="3" borderId="6" xfId="0" applyFont="1" applyFill="1" applyBorder="1" applyAlignment="1" applyProtection="1">
      <alignment horizontal="center"/>
      <protection locked="0"/>
    </xf>
    <xf numFmtId="0" fontId="4" fillId="3" borderId="1" xfId="0" applyFont="1" applyFill="1" applyBorder="1" applyAlignment="1" applyProtection="1">
      <alignment horizontal="left"/>
      <protection locked="0"/>
    </xf>
    <xf numFmtId="0" fontId="3" fillId="0" borderId="1" xfId="0" applyFont="1" applyBorder="1" applyAlignment="1">
      <alignment horizontal="right"/>
    </xf>
    <xf numFmtId="0" fontId="3" fillId="0" borderId="0" xfId="0" applyFont="1" applyAlignment="1">
      <alignment horizontal="left" wrapText="1"/>
    </xf>
    <xf numFmtId="0" fontId="9" fillId="0" borderId="0" xfId="0" applyFont="1" applyAlignment="1">
      <alignment horizontal="left" wrapText="1"/>
    </xf>
    <xf numFmtId="4" fontId="3" fillId="3" borderId="1" xfId="0" applyNumberFormat="1" applyFont="1" applyFill="1" applyBorder="1" applyAlignment="1" applyProtection="1">
      <alignment horizontal="right"/>
      <protection locked="0"/>
    </xf>
    <xf numFmtId="2" fontId="3" fillId="3" borderId="1" xfId="0" applyNumberFormat="1" applyFont="1" applyFill="1" applyBorder="1" applyAlignment="1" applyProtection="1">
      <alignment horizontal="right"/>
      <protection locked="0"/>
    </xf>
    <xf numFmtId="4" fontId="3" fillId="0" borderId="1" xfId="0" applyNumberFormat="1" applyFont="1" applyBorder="1" applyAlignment="1">
      <alignment horizontal="right"/>
    </xf>
    <xf numFmtId="0" fontId="21" fillId="0" borderId="3" xfId="0" applyFont="1" applyBorder="1" applyAlignment="1">
      <alignment horizontal="center" vertical="center"/>
    </xf>
    <xf numFmtId="0" fontId="1" fillId="3" borderId="11" xfId="0" applyFont="1" applyFill="1" applyBorder="1" applyProtection="1">
      <protection locked="0"/>
    </xf>
    <xf numFmtId="0" fontId="1" fillId="3" borderId="12" xfId="0" applyFont="1" applyFill="1" applyBorder="1" applyProtection="1">
      <protection locked="0"/>
    </xf>
    <xf numFmtId="0" fontId="1" fillId="3" borderId="9" xfId="0" applyFont="1" applyFill="1" applyBorder="1" applyProtection="1">
      <protection locked="0"/>
    </xf>
    <xf numFmtId="0" fontId="1" fillId="3" borderId="10" xfId="0" applyFont="1" applyFill="1" applyBorder="1" applyProtection="1">
      <protection locked="0"/>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right"/>
    </xf>
    <xf numFmtId="0" fontId="10" fillId="0" borderId="16" xfId="0" applyFont="1" applyBorder="1" applyAlignment="1">
      <alignment horizontal="right"/>
    </xf>
    <xf numFmtId="0" fontId="10" fillId="0" borderId="12" xfId="0" applyFont="1" applyBorder="1" applyAlignment="1">
      <alignment horizontal="right"/>
    </xf>
    <xf numFmtId="0" fontId="3" fillId="0" borderId="0" xfId="0" applyFont="1" applyAlignment="1">
      <alignment horizontal="center"/>
    </xf>
    <xf numFmtId="166" fontId="3" fillId="0" borderId="1" xfId="0" applyNumberFormat="1" applyFont="1" applyBorder="1" applyAlignment="1">
      <alignment horizontal="left"/>
    </xf>
    <xf numFmtId="38" fontId="0" fillId="0" borderId="1" xfId="0" applyNumberFormat="1" applyBorder="1" applyAlignment="1">
      <alignment horizontal="right"/>
    </xf>
  </cellXfs>
  <cellStyles count="4">
    <cellStyle name="Comma" xfId="2" builtinId="3"/>
    <cellStyle name="Hyperlink" xfId="3" builtinId="8"/>
    <cellStyle name="Normal" xfId="0" builtinId="0"/>
    <cellStyle name="Percent" xfId="1" builtinId="5"/>
  </cellStyles>
  <dxfs count="3">
    <dxf>
      <protection locked="1" hidden="0"/>
    </dxf>
    <dxf>
      <protection locked="1" hidden="0"/>
    </dxf>
    <dxf>
      <font>
        <b val="0"/>
        <i val="0"/>
        <strike val="0"/>
        <condense val="0"/>
        <extend val="0"/>
        <outline val="0"/>
        <shadow val="0"/>
        <u val="none"/>
        <vertAlign val="baseline"/>
        <sz val="10"/>
        <color auto="1"/>
        <name val="Arial"/>
        <family val="2"/>
        <scheme val="none"/>
      </font>
      <protection locked="1" hidden="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Fisher, Penny" id="{AEA22714-1130-48C7-80FE-08B507B5D46F}" userId="S::penny.fisher@chfa.org::a7438b8b-ae53-4b1b-89bb-c10b39d7e58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084ADF-82EB-4CE6-A767-D4B488A0FC29}" name="Table1" displayName="Table1" ref="O8:O19" totalsRowShown="0" headerRowDxfId="2" dataDxfId="1">
  <autoFilter ref="O8:O19" xr:uid="{25084ADF-82EB-4CE6-A767-D4B488A0FC29}"/>
  <sortState xmlns:xlrd2="http://schemas.microsoft.com/office/spreadsheetml/2017/richdata2" ref="O9:O19">
    <sortCondition ref="O10:O19"/>
  </sortState>
  <tableColumns count="1">
    <tableColumn id="1" xr3:uid="{90CA941D-F0FB-487E-B096-79F39CE29130}"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43" dT="2024-06-18T13:05:21.85" personId="{AEA22714-1130-48C7-80FE-08B507B5D46F}" id="{B8E6DD92-DC34-4488-B302-5ACC9D6C69E5}">
    <text>Based on 100% AMI x 1.25</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portal.ct.gov/-/media/doh/dohchfahousingmanualfinalized122023.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C14DF-465F-44D4-9F82-2A731456A5BA}">
  <dimension ref="A1:J18"/>
  <sheetViews>
    <sheetView showGridLines="0" zoomScale="120" zoomScaleNormal="120" workbookViewId="0">
      <selection activeCell="A13" sqref="A13:J13"/>
    </sheetView>
  </sheetViews>
  <sheetFormatPr defaultRowHeight="12.75" x14ac:dyDescent="0.2"/>
  <cols>
    <col min="1" max="1" width="6.140625" customWidth="1"/>
    <col min="2" max="2" width="17" customWidth="1"/>
    <col min="3" max="3" width="9.28515625" customWidth="1"/>
    <col min="10" max="10" width="10.5703125" customWidth="1"/>
  </cols>
  <sheetData>
    <row r="1" spans="1:10" ht="20.100000000000001" customHeight="1" x14ac:dyDescent="0.2">
      <c r="A1" s="113" t="s">
        <v>53</v>
      </c>
      <c r="B1" s="113"/>
      <c r="C1" s="113"/>
      <c r="D1" s="113"/>
      <c r="E1" s="113"/>
      <c r="F1" s="113"/>
      <c r="G1" s="113"/>
      <c r="H1" s="113"/>
      <c r="I1" s="113"/>
      <c r="J1" s="113"/>
    </row>
    <row r="2" spans="1:10" ht="20.100000000000001" customHeight="1" x14ac:dyDescent="0.2">
      <c r="A2" s="113"/>
      <c r="B2" s="113"/>
      <c r="C2" s="113"/>
      <c r="D2" s="113"/>
      <c r="E2" s="113"/>
      <c r="F2" s="113"/>
      <c r="G2" s="113"/>
      <c r="H2" s="113"/>
      <c r="I2" s="113"/>
      <c r="J2" s="113"/>
    </row>
    <row r="3" spans="1:10" x14ac:dyDescent="0.2">
      <c r="A3" s="67" t="s">
        <v>107</v>
      </c>
    </row>
    <row r="4" spans="1:10" ht="58.5" customHeight="1" x14ac:dyDescent="0.2">
      <c r="A4" s="115" t="s">
        <v>120</v>
      </c>
      <c r="B4" s="115"/>
      <c r="C4" s="115"/>
      <c r="D4" s="115"/>
      <c r="E4" s="115"/>
      <c r="F4" s="115"/>
      <c r="G4" s="115"/>
      <c r="H4" s="115"/>
      <c r="I4" s="115"/>
      <c r="J4" s="115"/>
    </row>
    <row r="6" spans="1:10" ht="20.100000000000001" customHeight="1" x14ac:dyDescent="0.25">
      <c r="A6" s="117" t="s">
        <v>54</v>
      </c>
      <c r="B6" s="117"/>
      <c r="C6" s="51" t="s">
        <v>108</v>
      </c>
      <c r="F6" s="42"/>
    </row>
    <row r="7" spans="1:10" ht="50.25" customHeight="1" x14ac:dyDescent="0.2">
      <c r="A7" s="116" t="s">
        <v>111</v>
      </c>
      <c r="B7" s="116"/>
      <c r="C7" s="116"/>
      <c r="D7" s="116"/>
      <c r="E7" s="116"/>
      <c r="F7" s="116"/>
      <c r="G7" s="116"/>
      <c r="H7" s="116"/>
      <c r="I7" s="116"/>
      <c r="J7" s="116"/>
    </row>
    <row r="9" spans="1:10" ht="20.100000000000001" customHeight="1" x14ac:dyDescent="0.25">
      <c r="A9" s="117" t="s">
        <v>98</v>
      </c>
      <c r="B9" s="117"/>
      <c r="C9" s="50" t="s">
        <v>109</v>
      </c>
    </row>
    <row r="10" spans="1:10" ht="52.5" customHeight="1" x14ac:dyDescent="0.2">
      <c r="A10" s="116" t="s">
        <v>99</v>
      </c>
      <c r="B10" s="116"/>
      <c r="C10" s="116"/>
      <c r="D10" s="116"/>
      <c r="E10" s="116"/>
      <c r="F10" s="116"/>
      <c r="G10" s="116"/>
      <c r="H10" s="116"/>
      <c r="I10" s="116"/>
      <c r="J10" s="116"/>
    </row>
    <row r="12" spans="1:10" ht="20.100000000000001" customHeight="1" x14ac:dyDescent="0.25">
      <c r="A12" s="117" t="s">
        <v>55</v>
      </c>
      <c r="B12" s="117"/>
      <c r="C12" s="50" t="s">
        <v>110</v>
      </c>
    </row>
    <row r="13" spans="1:10" ht="49.5" customHeight="1" x14ac:dyDescent="0.2">
      <c r="A13" s="116" t="s">
        <v>105</v>
      </c>
      <c r="B13" s="116"/>
      <c r="C13" s="116"/>
      <c r="D13" s="116"/>
      <c r="E13" s="116"/>
      <c r="F13" s="116"/>
      <c r="G13" s="116"/>
      <c r="H13" s="116"/>
      <c r="I13" s="116"/>
      <c r="J13" s="116"/>
    </row>
    <row r="15" spans="1:10" ht="15" x14ac:dyDescent="0.25">
      <c r="A15" s="85" t="s">
        <v>119</v>
      </c>
    </row>
    <row r="16" spans="1:10" ht="90" customHeight="1" x14ac:dyDescent="0.2">
      <c r="A16" s="114" t="s">
        <v>121</v>
      </c>
      <c r="B16" s="114"/>
      <c r="C16" s="114"/>
      <c r="D16" s="114"/>
      <c r="E16" s="114"/>
      <c r="F16" s="114"/>
      <c r="G16" s="114"/>
      <c r="H16" s="114"/>
      <c r="I16" s="114"/>
      <c r="J16" s="114"/>
    </row>
    <row r="17" spans="1:1" x14ac:dyDescent="0.2">
      <c r="A17" s="36"/>
    </row>
    <row r="18" spans="1:1" x14ac:dyDescent="0.2">
      <c r="A18" s="36"/>
    </row>
  </sheetData>
  <sheetProtection algorithmName="SHA-512" hashValue="4ZR2ll4wmbmBaXW5aoJ7yBUFvXIcSmLb0LYzBXoMK7Kp7OSJJIlj87Iany7pb2J9r7ksoRwrqAAgdDhsH4zcJA==" saltValue="OQ8yZqCjWBtYPIFgXtFNuQ==" spinCount="100000" sheet="1" objects="1" scenarios="1"/>
  <mergeCells count="9">
    <mergeCell ref="A1:J2"/>
    <mergeCell ref="A16:J16"/>
    <mergeCell ref="A4:J4"/>
    <mergeCell ref="A10:J10"/>
    <mergeCell ref="A12:B12"/>
    <mergeCell ref="A13:J13"/>
    <mergeCell ref="A6:B6"/>
    <mergeCell ref="A7:J7"/>
    <mergeCell ref="A9:B9"/>
  </mergeCells>
  <hyperlinks>
    <hyperlink ref="C6" location="'Rent Calc'!A1" display="'Rent Calc'!A1" xr:uid="{D8BA260E-12CA-4F27-9382-C41252FB648B}"/>
    <hyperlink ref="C9" location="'Asset- Draft Complete'!A1" display="'Asset- Draft Complete'!" xr:uid="{1D74FACF-3214-4102-BACA-F6799C82E30C}"/>
    <hyperlink ref="C12" location="'Medical-Draft Complete'!A1" display="'Medical-Draft Complete'!" xr:uid="{482EEB36-9F3D-49A7-BE96-B6B7665429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68"/>
  <sheetViews>
    <sheetView showGridLines="0" showZeros="0" tabSelected="1" zoomScaleNormal="100" workbookViewId="0">
      <selection activeCell="X20" sqref="X20"/>
    </sheetView>
  </sheetViews>
  <sheetFormatPr defaultRowHeight="12.75" x14ac:dyDescent="0.2"/>
  <cols>
    <col min="1" max="1" width="4" customWidth="1"/>
    <col min="2" max="2" width="2" customWidth="1"/>
    <col min="3" max="3" width="2.28515625" customWidth="1"/>
    <col min="4" max="4" width="5.42578125" customWidth="1"/>
    <col min="5" max="5" width="3.28515625" customWidth="1"/>
    <col min="6" max="6" width="11.28515625" customWidth="1"/>
    <col min="7" max="7" width="7.7109375" customWidth="1"/>
    <col min="8" max="8" width="3.140625" customWidth="1"/>
    <col min="9" max="9" width="5.7109375" customWidth="1"/>
    <col min="10" max="10" width="6.28515625" customWidth="1"/>
    <col min="11" max="11" width="3.140625" customWidth="1"/>
    <col min="12" max="12" width="2.5703125" customWidth="1"/>
    <col min="13" max="13" width="10.7109375" customWidth="1"/>
    <col min="14" max="14" width="3.85546875" customWidth="1"/>
    <col min="15" max="15" width="6.85546875" customWidth="1"/>
    <col min="16" max="16" width="3.140625" customWidth="1"/>
    <col min="17" max="17" width="3.28515625" customWidth="1"/>
    <col min="18" max="18" width="5.7109375" customWidth="1"/>
    <col min="19" max="19" width="7.28515625" customWidth="1"/>
    <col min="21" max="21" width="12.28515625" customWidth="1"/>
    <col min="23" max="23" width="9.7109375" customWidth="1"/>
    <col min="24" max="24" width="11.140625" bestFit="1" customWidth="1"/>
    <col min="25" max="25" width="10.7109375" customWidth="1"/>
    <col min="26" max="32" width="10.7109375" bestFit="1" customWidth="1"/>
  </cols>
  <sheetData>
    <row r="1" spans="1:29" s="2" customFormat="1" ht="18" customHeight="1" x14ac:dyDescent="0.3">
      <c r="A1" s="124" t="s">
        <v>66</v>
      </c>
      <c r="B1" s="124"/>
      <c r="C1" s="124"/>
      <c r="D1" s="124"/>
      <c r="E1" s="124"/>
      <c r="F1" s="124"/>
      <c r="G1" s="124"/>
      <c r="H1" s="124"/>
      <c r="I1" s="124"/>
      <c r="J1" s="124"/>
      <c r="K1" s="124"/>
      <c r="L1" s="124"/>
      <c r="M1" s="124"/>
      <c r="N1" s="124"/>
      <c r="O1" s="124"/>
      <c r="P1" s="124"/>
      <c r="Q1" s="124"/>
      <c r="R1" s="124"/>
      <c r="S1" s="124"/>
    </row>
    <row r="2" spans="1:29" s="2" customFormat="1" ht="18" customHeight="1" x14ac:dyDescent="0.3">
      <c r="A2" s="124" t="s">
        <v>56</v>
      </c>
      <c r="B2" s="124"/>
      <c r="C2" s="124"/>
      <c r="D2" s="124"/>
      <c r="E2" s="124"/>
      <c r="F2" s="124"/>
      <c r="G2" s="124"/>
      <c r="H2" s="124"/>
      <c r="I2" s="124"/>
      <c r="J2" s="124"/>
      <c r="K2" s="124"/>
      <c r="L2" s="124"/>
      <c r="M2" s="124"/>
      <c r="N2" s="124"/>
      <c r="O2" s="124"/>
      <c r="P2" s="124"/>
      <c r="Q2" s="124"/>
      <c r="R2" s="124"/>
      <c r="S2" s="124"/>
      <c r="AA2" s="36"/>
      <c r="AB2" s="36"/>
      <c r="AC2" s="36"/>
    </row>
    <row r="3" spans="1:29" s="2" customFormat="1" ht="12" customHeight="1" x14ac:dyDescent="0.2">
      <c r="A3" s="1"/>
      <c r="AA3" s="36"/>
      <c r="AB3" s="36"/>
      <c r="AC3" s="36"/>
    </row>
    <row r="4" spans="1:29" s="2" customFormat="1" ht="15" customHeight="1" x14ac:dyDescent="0.2">
      <c r="A4" s="1" t="s">
        <v>42</v>
      </c>
      <c r="F4" s="125"/>
      <c r="G4" s="125"/>
      <c r="H4" s="125"/>
      <c r="I4" s="125"/>
      <c r="J4" s="125"/>
      <c r="K4" s="125"/>
      <c r="L4" s="125"/>
      <c r="M4" s="125"/>
      <c r="N4" s="126" t="s">
        <v>24</v>
      </c>
      <c r="O4" s="126"/>
      <c r="P4" s="127"/>
      <c r="Q4" s="127"/>
      <c r="R4" s="127"/>
      <c r="S4" s="127"/>
      <c r="AA4" s="36"/>
      <c r="AB4" s="36"/>
      <c r="AC4" s="36"/>
    </row>
    <row r="5" spans="1:29" s="2" customFormat="1" ht="15" customHeight="1" x14ac:dyDescent="0.2">
      <c r="A5" s="1" t="s">
        <v>20</v>
      </c>
      <c r="F5" s="46"/>
      <c r="G5" s="39"/>
      <c r="I5" s="39"/>
      <c r="J5" s="39"/>
      <c r="K5" s="6" t="s">
        <v>82</v>
      </c>
      <c r="M5" s="47"/>
      <c r="N5" s="40"/>
      <c r="R5" s="37"/>
      <c r="S5" s="37"/>
      <c r="AA5" s="36"/>
      <c r="AB5" s="36"/>
      <c r="AC5" s="36"/>
    </row>
    <row r="6" spans="1:29" s="2" customFormat="1" ht="15" customHeight="1" x14ac:dyDescent="0.2">
      <c r="A6" s="1" t="s">
        <v>93</v>
      </c>
      <c r="F6" s="152" t="s">
        <v>136</v>
      </c>
      <c r="G6" s="152"/>
      <c r="H6" s="152"/>
      <c r="I6" s="152"/>
      <c r="J6" s="152"/>
      <c r="K6" s="152"/>
      <c r="L6" s="152"/>
      <c r="M6" s="152"/>
      <c r="O6" s="6"/>
      <c r="P6" s="40"/>
      <c r="Q6" s="40"/>
      <c r="R6" s="38"/>
      <c r="S6" s="38"/>
      <c r="AA6" s="36"/>
      <c r="AB6" s="36"/>
      <c r="AC6" s="36"/>
    </row>
    <row r="7" spans="1:29" s="2" customFormat="1" ht="15" hidden="1" customHeight="1" x14ac:dyDescent="0.2">
      <c r="A7" s="1" t="s">
        <v>131</v>
      </c>
      <c r="F7" s="118" t="str">
        <f>IF(F6="","",VLOOKUP(F6,'2026HUDLimits'!A:G,7,0))</f>
        <v>Hartford-West Hartford-East Hartford, CT MSA</v>
      </c>
      <c r="G7" s="118"/>
      <c r="H7" s="118"/>
      <c r="I7" s="118"/>
      <c r="J7" s="118"/>
      <c r="K7" s="118"/>
      <c r="L7" s="118"/>
      <c r="M7" s="118"/>
      <c r="O7" s="6"/>
      <c r="P7" s="40"/>
      <c r="Q7" s="40"/>
      <c r="R7" s="38"/>
      <c r="S7" s="38"/>
      <c r="AA7" s="36"/>
      <c r="AB7" s="36"/>
      <c r="AC7" s="36"/>
    </row>
    <row r="8" spans="1:29" s="2" customFormat="1" ht="15" customHeight="1" x14ac:dyDescent="0.2">
      <c r="A8" s="1" t="s">
        <v>94</v>
      </c>
      <c r="F8" s="39"/>
      <c r="G8" s="39"/>
      <c r="H8" s="151"/>
      <c r="I8" s="151"/>
      <c r="J8" s="87"/>
      <c r="K8" s="87"/>
      <c r="L8" s="87"/>
      <c r="O8" s="6"/>
      <c r="P8" s="40"/>
      <c r="Q8" s="40"/>
      <c r="R8" s="38"/>
      <c r="S8" s="38"/>
      <c r="AA8" s="36"/>
      <c r="AB8" s="36"/>
      <c r="AC8" s="36"/>
    </row>
    <row r="9" spans="1:29" s="2" customFormat="1" ht="15" customHeight="1" x14ac:dyDescent="0.2">
      <c r="A9" s="1" t="s">
        <v>126</v>
      </c>
      <c r="F9" s="39"/>
      <c r="G9" s="39"/>
      <c r="H9" s="151" t="s">
        <v>106</v>
      </c>
      <c r="I9" s="151"/>
      <c r="J9" s="39"/>
      <c r="K9" s="39"/>
      <c r="L9" s="39"/>
      <c r="M9" s="86" t="s">
        <v>127</v>
      </c>
      <c r="O9" s="6"/>
      <c r="P9" s="40"/>
      <c r="Q9" s="40"/>
      <c r="R9" s="38"/>
      <c r="S9" s="38"/>
      <c r="AA9" s="36"/>
      <c r="AB9" s="36"/>
      <c r="AC9" s="36"/>
    </row>
    <row r="10" spans="1:29" s="2" customFormat="1" ht="15" customHeight="1" x14ac:dyDescent="0.2">
      <c r="A10" s="1"/>
      <c r="F10" s="39"/>
      <c r="G10" s="39"/>
      <c r="H10" s="39"/>
      <c r="I10" s="39"/>
      <c r="J10" s="39"/>
      <c r="K10" s="39"/>
      <c r="L10" s="39"/>
      <c r="M10" s="86" t="s">
        <v>106</v>
      </c>
      <c r="O10" s="6"/>
      <c r="P10" s="40"/>
      <c r="Q10" s="40"/>
      <c r="R10" s="38"/>
      <c r="S10" s="38"/>
      <c r="AA10" s="36"/>
      <c r="AB10" s="36"/>
      <c r="AC10" s="36"/>
    </row>
    <row r="11" spans="1:29" s="2" customFormat="1" ht="7.5" customHeight="1" x14ac:dyDescent="0.2">
      <c r="A11" s="1"/>
      <c r="F11" s="39"/>
      <c r="G11" s="39"/>
      <c r="H11" s="39"/>
      <c r="I11" s="39"/>
      <c r="J11" s="39"/>
      <c r="K11" s="39"/>
      <c r="L11" s="39"/>
      <c r="O11" s="6"/>
      <c r="P11" s="40"/>
      <c r="Q11" s="40"/>
      <c r="R11" s="38"/>
      <c r="S11" s="38"/>
      <c r="AA11" s="36"/>
      <c r="AB11" s="36"/>
      <c r="AC11" s="36"/>
    </row>
    <row r="12" spans="1:29" s="2" customFormat="1" ht="12" customHeight="1" x14ac:dyDescent="0.2">
      <c r="A12" s="1" t="s">
        <v>0</v>
      </c>
      <c r="B12" s="13" t="s">
        <v>1</v>
      </c>
      <c r="AA12" s="36"/>
      <c r="AB12" s="36"/>
      <c r="AC12" s="36"/>
    </row>
    <row r="13" spans="1:29" s="2" customFormat="1" ht="12" customHeight="1" x14ac:dyDescent="0.2">
      <c r="A13" s="154"/>
      <c r="B13" s="155"/>
      <c r="C13" s="155"/>
      <c r="D13" s="155"/>
      <c r="E13" s="155"/>
      <c r="F13" s="155"/>
      <c r="G13" s="155"/>
      <c r="H13" s="155"/>
      <c r="I13" s="155"/>
      <c r="J13" s="155"/>
      <c r="K13" s="155"/>
      <c r="L13" s="155"/>
      <c r="M13" s="155"/>
      <c r="N13" s="155"/>
      <c r="O13" s="155"/>
      <c r="P13" s="155"/>
      <c r="Q13" s="155"/>
      <c r="R13" s="155"/>
      <c r="S13" s="155"/>
      <c r="AA13" s="36"/>
      <c r="AB13" s="36"/>
      <c r="AC13" s="36"/>
    </row>
    <row r="14" spans="1:29" s="2" customFormat="1" ht="12" customHeight="1" x14ac:dyDescent="0.2">
      <c r="A14" s="1"/>
      <c r="D14" s="119" t="s">
        <v>43</v>
      </c>
      <c r="E14" s="119"/>
      <c r="F14" s="119"/>
      <c r="G14" s="119"/>
      <c r="H14" s="13"/>
      <c r="I14" s="119" t="s">
        <v>68</v>
      </c>
      <c r="J14" s="119"/>
      <c r="K14" s="13"/>
      <c r="L14" s="13"/>
      <c r="M14" s="119" t="s">
        <v>43</v>
      </c>
      <c r="N14" s="119"/>
      <c r="O14" s="119"/>
      <c r="P14" s="12"/>
      <c r="Q14" s="13"/>
      <c r="R14" s="119" t="s">
        <v>68</v>
      </c>
      <c r="S14" s="119"/>
      <c r="AA14" s="36"/>
      <c r="AB14" s="36"/>
      <c r="AC14" s="36"/>
    </row>
    <row r="15" spans="1:29" s="2" customFormat="1" ht="12" customHeight="1" x14ac:dyDescent="0.2">
      <c r="A15" s="1"/>
      <c r="C15" s="4" t="s">
        <v>6</v>
      </c>
      <c r="D15" s="125"/>
      <c r="E15" s="125"/>
      <c r="F15" s="125"/>
      <c r="G15" s="125"/>
      <c r="I15" s="130"/>
      <c r="J15" s="130"/>
      <c r="L15" s="4" t="s">
        <v>7</v>
      </c>
      <c r="M15" s="125"/>
      <c r="N15" s="125"/>
      <c r="O15" s="125"/>
      <c r="P15" s="3"/>
      <c r="R15" s="129"/>
      <c r="S15" s="129"/>
      <c r="AA15" s="36"/>
      <c r="AB15" s="36"/>
      <c r="AC15" s="36"/>
    </row>
    <row r="16" spans="1:29" s="2" customFormat="1" ht="12" customHeight="1" x14ac:dyDescent="0.2">
      <c r="A16" s="1"/>
      <c r="C16" s="4" t="s">
        <v>8</v>
      </c>
      <c r="D16" s="125"/>
      <c r="E16" s="125"/>
      <c r="F16" s="125"/>
      <c r="G16" s="125"/>
      <c r="I16" s="121"/>
      <c r="J16" s="121"/>
      <c r="L16" s="4" t="s">
        <v>9</v>
      </c>
      <c r="M16" s="125"/>
      <c r="N16" s="125"/>
      <c r="O16" s="125"/>
      <c r="P16" s="3"/>
      <c r="R16" s="121"/>
      <c r="S16" s="121"/>
      <c r="AA16" s="36"/>
      <c r="AB16" s="36"/>
      <c r="AC16" s="36"/>
    </row>
    <row r="17" spans="1:29" s="2" customFormat="1" ht="12" customHeight="1" x14ac:dyDescent="0.2">
      <c r="A17" s="1"/>
      <c r="C17" s="7" t="s">
        <v>25</v>
      </c>
      <c r="D17" s="120"/>
      <c r="E17" s="120"/>
      <c r="F17" s="120"/>
      <c r="G17" s="120"/>
      <c r="I17" s="121"/>
      <c r="J17" s="121"/>
      <c r="L17" s="7" t="s">
        <v>26</v>
      </c>
      <c r="M17" s="120"/>
      <c r="N17" s="120"/>
      <c r="O17" s="120"/>
      <c r="P17" s="3"/>
      <c r="R17" s="121"/>
      <c r="S17" s="121"/>
      <c r="AA17" s="36"/>
      <c r="AB17" s="36"/>
      <c r="AC17" s="36"/>
    </row>
    <row r="18" spans="1:29" s="2" customFormat="1" ht="12" customHeight="1" x14ac:dyDescent="0.2">
      <c r="A18" s="1"/>
      <c r="C18" s="7" t="s">
        <v>28</v>
      </c>
      <c r="D18" s="120"/>
      <c r="E18" s="120"/>
      <c r="F18" s="120"/>
      <c r="G18" s="120"/>
      <c r="I18" s="121"/>
      <c r="J18" s="121"/>
      <c r="L18" s="7" t="s">
        <v>27</v>
      </c>
      <c r="M18" s="120"/>
      <c r="N18" s="120"/>
      <c r="O18" s="120"/>
      <c r="P18" s="3"/>
      <c r="R18" s="121"/>
      <c r="S18" s="121"/>
      <c r="AA18" s="36"/>
      <c r="AB18" s="36"/>
      <c r="AC18" s="36"/>
    </row>
    <row r="19" spans="1:29" s="2" customFormat="1" ht="12" customHeight="1" x14ac:dyDescent="0.2">
      <c r="A19" s="1"/>
      <c r="C19" s="7" t="s">
        <v>29</v>
      </c>
      <c r="D19" s="122" t="s">
        <v>23</v>
      </c>
      <c r="E19" s="122"/>
      <c r="F19" s="122"/>
      <c r="G19" s="122"/>
      <c r="I19" s="123" t="str">
        <f>IF(Assets!C33&gt;0,Assets!C33,"0")</f>
        <v>0</v>
      </c>
      <c r="J19" s="123"/>
      <c r="L19" s="4"/>
      <c r="M19" s="3"/>
      <c r="N19" s="3"/>
      <c r="O19" s="3"/>
      <c r="P19" s="3"/>
      <c r="R19" s="19"/>
      <c r="S19" s="19"/>
      <c r="V19" s="44"/>
      <c r="AA19" s="36"/>
      <c r="AB19" s="36"/>
      <c r="AC19" s="36"/>
    </row>
    <row r="20" spans="1:29" s="2" customFormat="1" ht="12" customHeight="1" x14ac:dyDescent="0.2">
      <c r="A20" s="1"/>
      <c r="P20" s="5" t="s">
        <v>22</v>
      </c>
      <c r="Q20" s="6" t="s">
        <v>18</v>
      </c>
      <c r="R20" s="133">
        <f>+I15+I16+I17+I18+R15+R16+R17+R18+I19</f>
        <v>0</v>
      </c>
      <c r="S20" s="133"/>
      <c r="AA20" s="36"/>
      <c r="AB20" s="36"/>
      <c r="AC20" s="36"/>
    </row>
    <row r="21" spans="1:29" s="2" customFormat="1" ht="12" customHeight="1" x14ac:dyDescent="0.2">
      <c r="A21" s="1"/>
      <c r="P21" s="5"/>
      <c r="Q21" s="6"/>
      <c r="R21" s="22"/>
      <c r="S21" s="22"/>
      <c r="AA21" s="36"/>
      <c r="AB21" s="36"/>
      <c r="AC21" s="36"/>
    </row>
    <row r="22" spans="1:29" s="2" customFormat="1" ht="12" customHeight="1" x14ac:dyDescent="0.2">
      <c r="A22" s="1" t="s">
        <v>2</v>
      </c>
      <c r="B22" s="33" t="s">
        <v>33</v>
      </c>
      <c r="AA22" s="36"/>
      <c r="AB22" s="36"/>
      <c r="AC22" s="36"/>
    </row>
    <row r="23" spans="1:29" s="2" customFormat="1" ht="12" customHeight="1" x14ac:dyDescent="0.2">
      <c r="A23" s="1"/>
      <c r="B23" s="13"/>
      <c r="C23" s="7" t="s">
        <v>6</v>
      </c>
      <c r="D23" s="2" t="s">
        <v>134</v>
      </c>
      <c r="Q23" s="6" t="s">
        <v>18</v>
      </c>
      <c r="R23" s="131"/>
      <c r="S23" s="131"/>
      <c r="AA23" s="36"/>
      <c r="AB23" s="36"/>
      <c r="AC23" s="36"/>
    </row>
    <row r="24" spans="1:29" s="2" customFormat="1" ht="12" customHeight="1" x14ac:dyDescent="0.2">
      <c r="A24" s="1"/>
      <c r="B24" s="13"/>
      <c r="C24" s="7" t="s">
        <v>7</v>
      </c>
      <c r="D24" s="2" t="s">
        <v>34</v>
      </c>
      <c r="Q24" s="6" t="s">
        <v>18</v>
      </c>
      <c r="R24" s="132">
        <v>0</v>
      </c>
      <c r="S24" s="132"/>
      <c r="AA24" s="36"/>
      <c r="AB24" s="36"/>
      <c r="AC24" s="36"/>
    </row>
    <row r="25" spans="1:29" s="2" customFormat="1" ht="12" customHeight="1" x14ac:dyDescent="0.2">
      <c r="A25" s="1"/>
      <c r="C25" s="7" t="s">
        <v>8</v>
      </c>
      <c r="D25" s="2" t="s">
        <v>135</v>
      </c>
      <c r="Q25" s="6" t="s">
        <v>18</v>
      </c>
      <c r="R25" s="132">
        <v>0</v>
      </c>
      <c r="S25" s="132"/>
      <c r="AA25" s="36"/>
      <c r="AB25" s="36"/>
      <c r="AC25" s="36"/>
    </row>
    <row r="26" spans="1:29" s="2" customFormat="1" ht="12" customHeight="1" x14ac:dyDescent="0.2">
      <c r="A26" s="1"/>
      <c r="C26" s="7" t="s">
        <v>9</v>
      </c>
      <c r="D26" s="2" t="s">
        <v>3</v>
      </c>
      <c r="L26" s="6" t="s">
        <v>18</v>
      </c>
      <c r="M26" s="9">
        <f>Medical!D33</f>
        <v>0</v>
      </c>
      <c r="N26" s="8"/>
      <c r="AA26" s="36"/>
      <c r="AB26" s="36"/>
      <c r="AC26" s="36"/>
    </row>
    <row r="27" spans="1:29" s="2" customFormat="1" ht="12" customHeight="1" x14ac:dyDescent="0.2">
      <c r="A27" s="1"/>
      <c r="C27" s="7"/>
      <c r="D27" s="2" t="s">
        <v>4</v>
      </c>
      <c r="L27" s="6" t="s">
        <v>19</v>
      </c>
      <c r="M27" s="9" t="str">
        <f>IF(M26&gt;0,R20*0.03,"")</f>
        <v/>
      </c>
      <c r="N27" s="8"/>
    </row>
    <row r="28" spans="1:29" s="2" customFormat="1" ht="12" customHeight="1" x14ac:dyDescent="0.2">
      <c r="A28" s="1"/>
      <c r="C28" s="7"/>
      <c r="D28" s="2" t="s">
        <v>5</v>
      </c>
      <c r="L28" s="6" t="s">
        <v>18</v>
      </c>
      <c r="M28" s="9">
        <f>IF(M26="",0,IF(M26&gt;M27,M26-M27,0))</f>
        <v>0</v>
      </c>
      <c r="N28" s="8"/>
      <c r="Q28" s="6" t="s">
        <v>18</v>
      </c>
      <c r="R28" s="133">
        <f>+M28</f>
        <v>0</v>
      </c>
      <c r="S28" s="153"/>
      <c r="X28" s="36"/>
    </row>
    <row r="29" spans="1:29" s="2" customFormat="1" ht="12" customHeight="1" x14ac:dyDescent="0.2">
      <c r="A29" s="1"/>
      <c r="C29" s="7" t="s">
        <v>25</v>
      </c>
      <c r="D29" s="2" t="s">
        <v>44</v>
      </c>
      <c r="L29" s="6"/>
      <c r="M29" s="23"/>
      <c r="N29" s="8"/>
      <c r="Q29" s="6" t="s">
        <v>18</v>
      </c>
      <c r="R29" s="132"/>
      <c r="S29" s="132"/>
    </row>
    <row r="30" spans="1:29" s="2" customFormat="1" ht="12" customHeight="1" x14ac:dyDescent="0.2">
      <c r="A30" s="1"/>
      <c r="C30" s="7" t="s">
        <v>26</v>
      </c>
      <c r="D30" s="2" t="s">
        <v>35</v>
      </c>
      <c r="L30" s="6"/>
      <c r="M30" s="23"/>
      <c r="N30" s="8"/>
      <c r="Q30" s="6" t="s">
        <v>18</v>
      </c>
      <c r="R30" s="132">
        <v>0</v>
      </c>
      <c r="S30" s="132"/>
    </row>
    <row r="31" spans="1:29" s="2" customFormat="1" ht="12" customHeight="1" x14ac:dyDescent="0.2">
      <c r="A31" s="1"/>
      <c r="C31" s="7" t="s">
        <v>28</v>
      </c>
      <c r="D31" s="2" t="s">
        <v>45</v>
      </c>
      <c r="L31" s="6"/>
      <c r="M31" s="23"/>
      <c r="N31" s="8"/>
      <c r="Q31" s="6" t="s">
        <v>18</v>
      </c>
      <c r="R31" s="138">
        <f>SUM(M5*750)</f>
        <v>0</v>
      </c>
      <c r="S31" s="138"/>
    </row>
    <row r="32" spans="1:29" s="2" customFormat="1" ht="12" customHeight="1" x14ac:dyDescent="0.2">
      <c r="A32" s="1"/>
      <c r="C32" s="7"/>
      <c r="L32" s="6"/>
      <c r="M32" s="23"/>
      <c r="N32" s="8"/>
      <c r="Q32" s="6"/>
      <c r="R32" s="6"/>
      <c r="S32" s="6"/>
    </row>
    <row r="33" spans="1:29" s="2" customFormat="1" ht="12" customHeight="1" x14ac:dyDescent="0.2">
      <c r="A33" s="1" t="s">
        <v>10</v>
      </c>
      <c r="B33" s="141" t="s">
        <v>36</v>
      </c>
      <c r="C33" s="141"/>
      <c r="D33" s="141"/>
      <c r="E33" s="141"/>
      <c r="F33" s="141"/>
      <c r="G33" s="141"/>
      <c r="H33" s="141"/>
      <c r="I33" s="141"/>
      <c r="J33" s="141"/>
      <c r="K33" s="141"/>
      <c r="L33" s="6"/>
      <c r="M33" s="23"/>
      <c r="Q33" s="14" t="s">
        <v>18</v>
      </c>
      <c r="R33" s="133">
        <f>+R24+R25+R28+R29+R30+R31+R23</f>
        <v>0</v>
      </c>
      <c r="S33" s="133"/>
    </row>
    <row r="34" spans="1:29" s="2" customFormat="1" ht="12" customHeight="1" x14ac:dyDescent="0.2">
      <c r="A34" s="1"/>
      <c r="C34" s="7"/>
      <c r="L34" s="6"/>
      <c r="M34" s="23"/>
      <c r="N34" s="21"/>
      <c r="O34" s="21"/>
      <c r="P34" s="21"/>
      <c r="Q34" s="14"/>
      <c r="R34" s="24"/>
      <c r="S34" s="24"/>
    </row>
    <row r="35" spans="1:29" s="2" customFormat="1" ht="12" customHeight="1" x14ac:dyDescent="0.2">
      <c r="A35" s="1" t="s">
        <v>11</v>
      </c>
      <c r="B35" s="2" t="s">
        <v>46</v>
      </c>
      <c r="C35" s="10"/>
      <c r="Q35" s="6" t="s">
        <v>18</v>
      </c>
      <c r="R35" s="133">
        <f>+R20-R33</f>
        <v>0</v>
      </c>
      <c r="S35" s="133"/>
      <c r="U35" s="35"/>
    </row>
    <row r="36" spans="1:29" s="2" customFormat="1" ht="12" customHeight="1" x14ac:dyDescent="0.2">
      <c r="A36" s="1" t="s">
        <v>12</v>
      </c>
      <c r="B36" s="2" t="s">
        <v>47</v>
      </c>
      <c r="C36" s="10"/>
      <c r="Q36" s="6" t="s">
        <v>18</v>
      </c>
      <c r="R36" s="133">
        <f>+R35/12</f>
        <v>0</v>
      </c>
      <c r="S36" s="133"/>
    </row>
    <row r="37" spans="1:29" s="2" customFormat="1" ht="12" customHeight="1" x14ac:dyDescent="0.2">
      <c r="A37" s="1" t="s">
        <v>13</v>
      </c>
      <c r="B37" s="2" t="s">
        <v>83</v>
      </c>
      <c r="C37" s="10"/>
      <c r="N37" s="140"/>
      <c r="O37" s="140"/>
      <c r="Q37" s="6" t="s">
        <v>18</v>
      </c>
      <c r="R37" s="133">
        <f>+R36*0.3</f>
        <v>0</v>
      </c>
      <c r="S37" s="133"/>
      <c r="W37" s="88"/>
    </row>
    <row r="38" spans="1:29" s="2" customFormat="1" ht="12" customHeight="1" x14ac:dyDescent="0.2">
      <c r="A38" s="1" t="s">
        <v>14</v>
      </c>
      <c r="B38" s="2" t="s">
        <v>84</v>
      </c>
      <c r="M38" s="6" t="s">
        <v>18</v>
      </c>
      <c r="N38" s="157"/>
      <c r="O38" s="157"/>
      <c r="Q38" s="6" t="s">
        <v>18</v>
      </c>
      <c r="R38" s="133">
        <f>+N38</f>
        <v>0</v>
      </c>
      <c r="S38" s="133"/>
      <c r="W38" s="88"/>
    </row>
    <row r="39" spans="1:29" s="2" customFormat="1" ht="12" customHeight="1" x14ac:dyDescent="0.2">
      <c r="A39" s="1" t="s">
        <v>15</v>
      </c>
      <c r="B39" s="2" t="s">
        <v>57</v>
      </c>
      <c r="N39" s="6"/>
      <c r="O39" s="6"/>
      <c r="Q39" s="6" t="s">
        <v>18</v>
      </c>
      <c r="R39" s="133">
        <f>ROUNDDOWN(R37-R38,0)</f>
        <v>0</v>
      </c>
      <c r="S39" s="133"/>
    </row>
    <row r="40" spans="1:29" s="2" customFormat="1" ht="12" customHeight="1" x14ac:dyDescent="0.2">
      <c r="A40" s="2" t="s">
        <v>16</v>
      </c>
      <c r="B40" s="2" t="s">
        <v>58</v>
      </c>
      <c r="M40" s="6" t="s">
        <v>18</v>
      </c>
      <c r="N40" s="156"/>
      <c r="O40" s="156"/>
      <c r="Q40" s="6" t="s">
        <v>18</v>
      </c>
      <c r="R40" s="133">
        <f>+N40</f>
        <v>0</v>
      </c>
      <c r="S40" s="133"/>
      <c r="W40" s="88"/>
    </row>
    <row r="41" spans="1:29" s="2" customFormat="1" ht="12" customHeight="1" x14ac:dyDescent="0.2">
      <c r="A41" s="1" t="s">
        <v>17</v>
      </c>
      <c r="B41" s="2" t="s">
        <v>59</v>
      </c>
      <c r="N41" s="32"/>
      <c r="O41" s="32"/>
      <c r="Q41" s="6" t="s">
        <v>18</v>
      </c>
      <c r="R41" s="133" t="str">
        <f>IF(R39&gt;R40,R39,IF(R40&gt;R39,R40,""))</f>
        <v/>
      </c>
      <c r="S41" s="133"/>
      <c r="U41" s="89"/>
      <c r="V41" s="89"/>
      <c r="W41" s="89"/>
      <c r="X41" s="89"/>
      <c r="Y41" s="89"/>
      <c r="Z41" s="89"/>
      <c r="AA41" s="89"/>
      <c r="AB41" s="89"/>
      <c r="AC41" s="89"/>
    </row>
    <row r="42" spans="1:29" s="2" customFormat="1" ht="12" customHeight="1" x14ac:dyDescent="0.2">
      <c r="A42" s="1" t="s">
        <v>37</v>
      </c>
      <c r="B42" s="2" t="s">
        <v>52</v>
      </c>
      <c r="M42" s="6" t="s">
        <v>18</v>
      </c>
      <c r="N42" s="158" t="e">
        <f>IF(H9="Yes",IF(H8=1,0.7*VLOOKUP($F$6,'2026HUDLimits'!A:L,12,0),IF(H8=2,0.8*VLOOKUP($F$6,'2026HUDLimits'!A:L,12,0),IF(H8=3,0.9*VLOOKUP($F$6,'2026HUDLimits'!A:L,12,0),IF(H8=4,VLOOKUP($F$6,'2026HUDLimits'!A:L,12,0),IF(H8=5,1.08*VLOOKUP($F$6,'2026HUDLimits'!A:L,12,0),IF(H8=6,1.16*VLOOKUP($F$6,'2026HUDLimits'!A:L,12,0),IF(H8=7,1.24*VLOOKUP($F$6,'2026HUDLimits'!A:L,12,0),IF(H8=8,1.32*VLOOKUP($F$6,'2026HUDLimits'!A:L,12,0),0)))))))),INDEX('2026HUDLimits'!1:1048576,MATCH($F$6,'2026HUDLimits'!A:A,0),MATCH("l50_"&amp;$H$8,'2026HUDLimits'!1:1,0)))</f>
        <v>#N/A</v>
      </c>
      <c r="O42" s="158"/>
      <c r="Q42" s="11"/>
      <c r="R42" s="143" t="str">
        <f>IF(R20=0,"",IF(R20&gt;N42,"OVER INCOME","INCOME ELIGIBLE"))</f>
        <v/>
      </c>
      <c r="S42" s="143"/>
      <c r="U42" s="90"/>
      <c r="V42" s="89"/>
      <c r="W42" s="89"/>
      <c r="X42" s="89"/>
      <c r="Y42" s="89"/>
      <c r="Z42" s="89"/>
      <c r="AA42" s="89"/>
      <c r="AB42" s="89"/>
      <c r="AC42" s="89"/>
    </row>
    <row r="43" spans="1:29" s="2" customFormat="1" ht="12" customHeight="1" x14ac:dyDescent="0.2">
      <c r="A43" s="1" t="s">
        <v>38</v>
      </c>
      <c r="B43" s="2" t="s">
        <v>51</v>
      </c>
      <c r="M43" s="6" t="s">
        <v>18</v>
      </c>
      <c r="N43" s="128">
        <f>1.25*IF(H8=1,0.7*VLOOKUP($F$6,'2026HUDLimits'!A:L,12,0),IF(H8=2,0.8*VLOOKUP($F$6,'2026HUDLimits'!A:L,12,0),IF(H8=3,0.9*VLOOKUP($F$6,'2026HUDLimits'!A:L,12,0),IF(H8=4,VLOOKUP($F$6,'2026HUDLimits'!A:L,12,0),IF(H8=5,1.08*VLOOKUP($F$6,'2026HUDLimits'!A:L,12,0),IF(H8=6,1.16*VLOOKUP($F$6,'2026HUDLimits'!A:L,12,0),IF(H8=7,1.24*VLOOKUP($F$6,'2026HUDLimits'!A:L,12,0),IF(H8=8,1.32*VLOOKUP($F$6,'2026HUDLimits'!A:L,12,0),0))))))))</f>
        <v>0</v>
      </c>
      <c r="O43" s="128"/>
      <c r="Q43" s="11"/>
      <c r="R43" s="136" t="str">
        <f>IF(R20=0,"",IF(R20&gt;N43,"OVER 125% AMI","UNDER 125% AMI"))</f>
        <v/>
      </c>
      <c r="S43" s="136"/>
      <c r="U43" s="98"/>
      <c r="V43" s="91"/>
      <c r="W43" s="91"/>
      <c r="X43" s="91"/>
      <c r="Y43" s="91"/>
      <c r="Z43" s="91"/>
      <c r="AA43" s="91"/>
      <c r="AB43" s="91"/>
      <c r="AC43" s="91"/>
    </row>
    <row r="44" spans="1:29" s="2" customFormat="1" ht="12" customHeight="1" x14ac:dyDescent="0.2">
      <c r="A44" s="1" t="s">
        <v>39</v>
      </c>
      <c r="B44" s="2" t="s">
        <v>60</v>
      </c>
      <c r="N44" s="20"/>
      <c r="O44" s="20"/>
      <c r="Q44" s="11" t="s">
        <v>18</v>
      </c>
      <c r="R44" s="142" t="str">
        <f>IF((N43&lt;R35),Surcharge!AB17,IF(R39&gt;R40,R39,IF(R40&gt;R39,R40,"")))</f>
        <v/>
      </c>
      <c r="S44" s="142"/>
    </row>
    <row r="45" spans="1:29" s="2" customFormat="1" ht="12" customHeight="1" x14ac:dyDescent="0.2">
      <c r="A45" s="1"/>
      <c r="M45" s="6"/>
      <c r="N45" s="20"/>
      <c r="O45" s="20"/>
      <c r="Q45" s="11"/>
    </row>
    <row r="46" spans="1:29" s="2" customFormat="1" ht="12" customHeight="1" x14ac:dyDescent="0.2">
      <c r="A46" s="135" t="s">
        <v>48</v>
      </c>
      <c r="B46" s="135"/>
      <c r="C46" s="135"/>
      <c r="D46" s="135"/>
      <c r="E46" s="135"/>
      <c r="F46" s="135"/>
      <c r="G46" s="135"/>
      <c r="H46" s="135"/>
      <c r="I46" s="135"/>
      <c r="J46" s="135"/>
      <c r="K46" s="135"/>
      <c r="L46" s="135"/>
      <c r="M46" s="135"/>
      <c r="N46" s="135"/>
      <c r="O46" s="135"/>
      <c r="P46" s="135"/>
      <c r="Q46" s="135"/>
      <c r="R46" s="135"/>
      <c r="S46" s="135"/>
    </row>
    <row r="47" spans="1:29" s="2" customFormat="1" ht="27.75" customHeight="1" x14ac:dyDescent="0.2">
      <c r="A47" s="2" t="s">
        <v>125</v>
      </c>
      <c r="H47" s="150">
        <f>R37</f>
        <v>0</v>
      </c>
      <c r="I47" s="150"/>
      <c r="J47" s="150"/>
      <c r="K47" s="2" t="s">
        <v>124</v>
      </c>
      <c r="R47" s="149">
        <f>N40</f>
        <v>0</v>
      </c>
      <c r="S47" s="149"/>
      <c r="T47" s="2" t="s">
        <v>97</v>
      </c>
      <c r="V47" s="44"/>
    </row>
    <row r="48" spans="1:29" s="2" customFormat="1" ht="18.75" customHeight="1" x14ac:dyDescent="0.2">
      <c r="A48" s="134" t="s">
        <v>95</v>
      </c>
      <c r="B48" s="135"/>
      <c r="C48" s="135"/>
      <c r="D48" s="135"/>
      <c r="E48" s="135"/>
      <c r="F48" s="135"/>
      <c r="G48" s="135"/>
      <c r="H48" s="135"/>
      <c r="I48" s="135"/>
      <c r="J48" s="135"/>
      <c r="K48" s="135"/>
      <c r="L48" s="135"/>
      <c r="M48" s="135"/>
      <c r="N48" s="135"/>
      <c r="O48" s="135"/>
      <c r="P48" s="135"/>
      <c r="Q48" s="135"/>
      <c r="R48" s="135"/>
      <c r="S48" s="135"/>
    </row>
    <row r="49" spans="1:30" s="2" customFormat="1" ht="21" customHeight="1" x14ac:dyDescent="0.2">
      <c r="A49" s="41" t="s">
        <v>96</v>
      </c>
      <c r="B49" s="146">
        <f>F4</f>
        <v>0</v>
      </c>
      <c r="C49" s="146"/>
      <c r="D49" s="146"/>
      <c r="E49" s="146"/>
      <c r="F49" s="146"/>
      <c r="G49" s="146"/>
      <c r="H49" s="145" t="s">
        <v>122</v>
      </c>
      <c r="I49" s="145"/>
      <c r="J49" s="145"/>
      <c r="K49" s="145"/>
      <c r="L49" s="145"/>
      <c r="M49" s="145"/>
      <c r="N49" s="145"/>
      <c r="O49" s="145"/>
      <c r="P49" s="145"/>
      <c r="Q49" s="145"/>
      <c r="R49" s="145"/>
      <c r="S49" s="145"/>
    </row>
    <row r="50" spans="1:30" s="2" customFormat="1" ht="21" customHeight="1" x14ac:dyDescent="0.2">
      <c r="A50" s="126" t="s">
        <v>123</v>
      </c>
      <c r="B50" s="126"/>
      <c r="C50" s="126"/>
      <c r="D50" s="126"/>
      <c r="E50" s="126"/>
      <c r="F50" s="126"/>
      <c r="G50" s="147">
        <f>N40</f>
        <v>0</v>
      </c>
      <c r="H50" s="147"/>
      <c r="I50" s="147"/>
      <c r="J50" s="45"/>
      <c r="S50" s="25"/>
      <c r="U50" s="144"/>
      <c r="V50" s="144"/>
      <c r="W50" s="144"/>
      <c r="X50" s="144"/>
      <c r="Y50" s="144"/>
      <c r="Z50" s="144"/>
      <c r="AA50" s="144"/>
      <c r="AB50" s="144"/>
      <c r="AC50" s="144"/>
      <c r="AD50" s="144"/>
    </row>
    <row r="51" spans="1:30" s="2" customFormat="1" ht="18.75" customHeight="1" x14ac:dyDescent="0.2">
      <c r="A51" s="25"/>
      <c r="B51" s="25"/>
      <c r="C51" s="25"/>
      <c r="D51" s="25"/>
      <c r="E51" s="25"/>
      <c r="F51" s="25"/>
      <c r="G51" s="25"/>
      <c r="H51" s="25"/>
      <c r="I51" s="25"/>
      <c r="J51" s="25"/>
      <c r="K51" s="25"/>
      <c r="L51" s="25"/>
      <c r="M51" s="25"/>
      <c r="N51" s="25"/>
      <c r="O51" s="25"/>
      <c r="P51" s="25"/>
      <c r="Q51" s="25"/>
      <c r="R51" s="25"/>
      <c r="S51" s="25"/>
    </row>
    <row r="52" spans="1:30" ht="12" customHeight="1" x14ac:dyDescent="0.25">
      <c r="A52" s="15"/>
      <c r="B52" s="137"/>
      <c r="C52" s="137"/>
      <c r="D52" s="137"/>
      <c r="E52" s="137"/>
      <c r="F52" s="137"/>
      <c r="G52" s="137"/>
      <c r="H52" s="137"/>
      <c r="I52" s="137"/>
      <c r="M52" s="139"/>
      <c r="N52" s="139"/>
      <c r="U52" s="31"/>
    </row>
    <row r="53" spans="1:30" ht="12" customHeight="1" x14ac:dyDescent="0.2">
      <c r="A53" s="18"/>
      <c r="B53" s="33" t="s">
        <v>61</v>
      </c>
      <c r="C53" s="13"/>
      <c r="D53" s="16"/>
      <c r="E53" s="16"/>
      <c r="F53" s="16"/>
      <c r="G53" s="16"/>
      <c r="M53" s="17" t="s">
        <v>21</v>
      </c>
      <c r="U53" s="31"/>
      <c r="V53" s="44"/>
    </row>
    <row r="54" spans="1:30" ht="12" customHeight="1" x14ac:dyDescent="0.2">
      <c r="A54" s="18"/>
      <c r="B54" s="13"/>
      <c r="C54" s="13"/>
      <c r="D54" s="16"/>
      <c r="E54" s="16"/>
      <c r="F54" s="16"/>
      <c r="G54" s="16"/>
      <c r="M54" s="17"/>
      <c r="V54" s="44"/>
    </row>
    <row r="55" spans="1:30" ht="12" customHeight="1" x14ac:dyDescent="0.2">
      <c r="B55" s="148"/>
      <c r="C55" s="148"/>
      <c r="D55" s="148"/>
      <c r="E55" s="148"/>
      <c r="F55" s="148"/>
      <c r="G55" s="148"/>
      <c r="H55" s="148"/>
      <c r="I55" s="148"/>
      <c r="M55" s="139"/>
      <c r="N55" s="139"/>
    </row>
    <row r="56" spans="1:30" ht="12" customHeight="1" x14ac:dyDescent="0.2">
      <c r="B56" s="33" t="s">
        <v>61</v>
      </c>
      <c r="C56" s="13"/>
      <c r="D56" s="13"/>
      <c r="E56" s="13"/>
      <c r="F56" s="13"/>
      <c r="G56" s="13"/>
      <c r="H56" s="13"/>
      <c r="I56" s="13"/>
      <c r="J56" s="13"/>
      <c r="K56" s="13"/>
      <c r="L56" s="13"/>
      <c r="M56" s="13" t="s">
        <v>21</v>
      </c>
    </row>
    <row r="57" spans="1:30" ht="12" customHeight="1" x14ac:dyDescent="0.2">
      <c r="B57" s="33"/>
      <c r="C57" s="13"/>
      <c r="D57" s="13"/>
      <c r="E57" s="13"/>
      <c r="F57" s="13"/>
      <c r="G57" s="13"/>
      <c r="H57" s="13"/>
      <c r="I57" s="13"/>
      <c r="J57" s="13"/>
      <c r="K57" s="13"/>
      <c r="L57" s="13"/>
      <c r="M57" s="13"/>
    </row>
    <row r="58" spans="1:30" ht="12" customHeight="1" x14ac:dyDescent="0.2">
      <c r="B58" s="33"/>
      <c r="C58" s="13"/>
      <c r="D58" s="13"/>
      <c r="E58" s="13"/>
      <c r="F58" s="13"/>
      <c r="G58" s="13"/>
      <c r="H58" s="13"/>
      <c r="I58" s="13"/>
      <c r="J58" s="13"/>
      <c r="K58" s="13"/>
      <c r="L58" s="13"/>
      <c r="M58" s="13"/>
    </row>
    <row r="59" spans="1:30" s="2" customFormat="1" ht="12" customHeight="1" x14ac:dyDescent="0.2">
      <c r="A59" s="134"/>
      <c r="B59" s="135"/>
      <c r="C59" s="135"/>
      <c r="D59" s="135"/>
      <c r="E59" s="135"/>
      <c r="F59" s="135"/>
      <c r="G59" s="135"/>
      <c r="H59" s="135"/>
      <c r="I59" s="135"/>
      <c r="J59" s="135"/>
      <c r="K59" s="135"/>
      <c r="L59" s="135"/>
      <c r="M59" s="135"/>
      <c r="N59" s="135"/>
      <c r="O59" s="135"/>
      <c r="P59" s="135"/>
      <c r="Q59" s="135"/>
      <c r="R59" s="135"/>
      <c r="S59" s="135"/>
    </row>
    <row r="60" spans="1:30" ht="12" customHeight="1" x14ac:dyDescent="0.2">
      <c r="A60" t="s">
        <v>100</v>
      </c>
      <c r="H60" s="43"/>
      <c r="I60" s="43"/>
      <c r="J60" t="s">
        <v>101</v>
      </c>
      <c r="K60" s="43"/>
      <c r="L60" s="43"/>
      <c r="M60" s="43"/>
      <c r="N60" t="s">
        <v>102</v>
      </c>
      <c r="O60" s="43"/>
      <c r="P60" t="s">
        <v>97</v>
      </c>
    </row>
    <row r="61" spans="1:30" ht="12" customHeight="1" x14ac:dyDescent="0.2"/>
    <row r="62" spans="1:30" ht="12" customHeight="1" x14ac:dyDescent="0.2"/>
    <row r="63" spans="1:30" ht="12" customHeight="1" x14ac:dyDescent="0.2"/>
    <row r="64" spans="1:30" ht="12" customHeight="1" x14ac:dyDescent="0.2"/>
    <row r="65" spans="1:15" ht="12" customHeight="1" x14ac:dyDescent="0.2">
      <c r="H65" s="43"/>
      <c r="I65" s="43"/>
      <c r="J65" s="43"/>
      <c r="K65" s="43"/>
      <c r="L65" s="43"/>
      <c r="M65" s="43"/>
      <c r="N65" s="43"/>
      <c r="O65" s="43"/>
    </row>
    <row r="66" spans="1:15" ht="12" customHeight="1" x14ac:dyDescent="0.2">
      <c r="A66" s="34"/>
      <c r="H66" t="s">
        <v>103</v>
      </c>
    </row>
    <row r="67" spans="1:15" ht="12" customHeight="1" x14ac:dyDescent="0.2"/>
    <row r="68" spans="1:15" ht="12" customHeight="1" x14ac:dyDescent="0.2">
      <c r="H68" t="s">
        <v>104</v>
      </c>
      <c r="M68" s="43"/>
      <c r="N68" s="43"/>
      <c r="O68" s="43"/>
    </row>
  </sheetData>
  <sheetProtection algorithmName="SHA-512" hashValue="JNZDuqaWPtPq4qO3zD27+okK5E1gwFVzJg+DAK8UbaK5f37SN6ymLF2qlvEXM7x7UVJcCXPKHM6yxPd1MCHCBA==" saltValue="CKcZXryggcVAGIWwQG13Zw==" spinCount="100000" sheet="1" objects="1" scenarios="1"/>
  <mergeCells count="71">
    <mergeCell ref="R47:S47"/>
    <mergeCell ref="H47:J47"/>
    <mergeCell ref="H9:I9"/>
    <mergeCell ref="F6:M6"/>
    <mergeCell ref="H8:I8"/>
    <mergeCell ref="R25:S25"/>
    <mergeCell ref="R28:S28"/>
    <mergeCell ref="R36:S36"/>
    <mergeCell ref="A13:S13"/>
    <mergeCell ref="R38:S38"/>
    <mergeCell ref="R39:S39"/>
    <mergeCell ref="R40:S40"/>
    <mergeCell ref="R41:S41"/>
    <mergeCell ref="N40:O40"/>
    <mergeCell ref="N38:O38"/>
    <mergeCell ref="N42:O42"/>
    <mergeCell ref="U50:AD50"/>
    <mergeCell ref="H49:S49"/>
    <mergeCell ref="B49:G49"/>
    <mergeCell ref="G50:I50"/>
    <mergeCell ref="A59:S59"/>
    <mergeCell ref="B55:I55"/>
    <mergeCell ref="M55:N55"/>
    <mergeCell ref="A48:S48"/>
    <mergeCell ref="R43:S43"/>
    <mergeCell ref="R29:S29"/>
    <mergeCell ref="B52:I52"/>
    <mergeCell ref="R30:S30"/>
    <mergeCell ref="R31:S31"/>
    <mergeCell ref="A50:F50"/>
    <mergeCell ref="M52:N52"/>
    <mergeCell ref="R35:S35"/>
    <mergeCell ref="N37:O37"/>
    <mergeCell ref="R37:S37"/>
    <mergeCell ref="A46:S46"/>
    <mergeCell ref="B33:K33"/>
    <mergeCell ref="R33:S33"/>
    <mergeCell ref="R44:S44"/>
    <mergeCell ref="R42:S42"/>
    <mergeCell ref="N43:O43"/>
    <mergeCell ref="D16:G16"/>
    <mergeCell ref="I16:J16"/>
    <mergeCell ref="M16:O16"/>
    <mergeCell ref="R15:S15"/>
    <mergeCell ref="D15:G15"/>
    <mergeCell ref="R16:S16"/>
    <mergeCell ref="M15:O15"/>
    <mergeCell ref="I15:J15"/>
    <mergeCell ref="R23:S23"/>
    <mergeCell ref="R24:S24"/>
    <mergeCell ref="D17:G17"/>
    <mergeCell ref="D18:G18"/>
    <mergeCell ref="I17:J17"/>
    <mergeCell ref="I18:J18"/>
    <mergeCell ref="R20:S20"/>
    <mergeCell ref="A1:S1"/>
    <mergeCell ref="A2:S2"/>
    <mergeCell ref="F4:M4"/>
    <mergeCell ref="N4:O4"/>
    <mergeCell ref="P4:S4"/>
    <mergeCell ref="M17:O17"/>
    <mergeCell ref="M18:O18"/>
    <mergeCell ref="R17:S17"/>
    <mergeCell ref="R18:S18"/>
    <mergeCell ref="D19:G19"/>
    <mergeCell ref="I19:J19"/>
    <mergeCell ref="F7:M7"/>
    <mergeCell ref="D14:G14"/>
    <mergeCell ref="R14:S14"/>
    <mergeCell ref="I14:J14"/>
    <mergeCell ref="M14:O14"/>
  </mergeCells>
  <phoneticPr fontId="2" type="noConversion"/>
  <dataValidations count="1">
    <dataValidation type="list" allowBlank="1" showInputMessage="1" showErrorMessage="1" sqref="H9:I9" xr:uid="{1BEAE617-28D2-4034-919B-2469BED6B00D}">
      <formula1>$M$9:$M$10</formula1>
    </dataValidation>
  </dataValidations>
  <pageMargins left="0.57999999999999996" right="0.61" top="0.7" bottom="0.69" header="0.27" footer="0.23"/>
  <pageSetup scale="73" orientation="portrait" errors="blank"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4277C26-F6B0-40FF-8088-026AB2A39B0E}">
          <x14:formula1>
            <xm:f>Towns!$A$2:$A$170</xm:f>
          </x14:formula1>
          <xm:sqref>F6:M6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59628-9982-4E78-BD94-EB4A344CF908}">
  <sheetPr>
    <tabColor rgb="FFFFC000"/>
  </sheetPr>
  <dimension ref="A1:A170"/>
  <sheetViews>
    <sheetView topLeftCell="A128" workbookViewId="0">
      <selection activeCell="A27" sqref="A27"/>
    </sheetView>
  </sheetViews>
  <sheetFormatPr defaultRowHeight="12.75" x14ac:dyDescent="0.2"/>
  <sheetData>
    <row r="1" spans="1:1" x14ac:dyDescent="0.2">
      <c r="A1" t="s">
        <v>132</v>
      </c>
    </row>
    <row r="2" spans="1:1" x14ac:dyDescent="0.2">
      <c r="A2" t="s">
        <v>136</v>
      </c>
    </row>
    <row r="3" spans="1:1" x14ac:dyDescent="0.2">
      <c r="A3" t="s">
        <v>137</v>
      </c>
    </row>
    <row r="4" spans="1:1" x14ac:dyDescent="0.2">
      <c r="A4" t="s">
        <v>138</v>
      </c>
    </row>
    <row r="5" spans="1:1" x14ac:dyDescent="0.2">
      <c r="A5" t="s">
        <v>139</v>
      </c>
    </row>
    <row r="6" spans="1:1" x14ac:dyDescent="0.2">
      <c r="A6" t="s">
        <v>140</v>
      </c>
    </row>
    <row r="7" spans="1:1" x14ac:dyDescent="0.2">
      <c r="A7" t="s">
        <v>141</v>
      </c>
    </row>
    <row r="8" spans="1:1" x14ac:dyDescent="0.2">
      <c r="A8" t="s">
        <v>142</v>
      </c>
    </row>
    <row r="9" spans="1:1" x14ac:dyDescent="0.2">
      <c r="A9" t="s">
        <v>143</v>
      </c>
    </row>
    <row r="10" spans="1:1" x14ac:dyDescent="0.2">
      <c r="A10" t="s">
        <v>144</v>
      </c>
    </row>
    <row r="11" spans="1:1" x14ac:dyDescent="0.2">
      <c r="A11" t="s">
        <v>145</v>
      </c>
    </row>
    <row r="12" spans="1:1" x14ac:dyDescent="0.2">
      <c r="A12" t="s">
        <v>146</v>
      </c>
    </row>
    <row r="13" spans="1:1" x14ac:dyDescent="0.2">
      <c r="A13" t="s">
        <v>147</v>
      </c>
    </row>
    <row r="14" spans="1:1" x14ac:dyDescent="0.2">
      <c r="A14" t="s">
        <v>148</v>
      </c>
    </row>
    <row r="15" spans="1:1" x14ac:dyDescent="0.2">
      <c r="A15" t="s">
        <v>149</v>
      </c>
    </row>
    <row r="16" spans="1:1" x14ac:dyDescent="0.2">
      <c r="A16" t="s">
        <v>128</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156</v>
      </c>
    </row>
    <row r="24" spans="1:1" x14ac:dyDescent="0.2">
      <c r="A24" t="s">
        <v>157</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129</v>
      </c>
    </row>
    <row r="36" spans="1:1" x14ac:dyDescent="0.2">
      <c r="A36" t="s">
        <v>168</v>
      </c>
    </row>
    <row r="37" spans="1:1" x14ac:dyDescent="0.2">
      <c r="A37" t="s">
        <v>169</v>
      </c>
    </row>
    <row r="38" spans="1:1" x14ac:dyDescent="0.2">
      <c r="A38" t="s">
        <v>170</v>
      </c>
    </row>
    <row r="39" spans="1:1" x14ac:dyDescent="0.2">
      <c r="A39" t="s">
        <v>171</v>
      </c>
    </row>
    <row r="40" spans="1:1" x14ac:dyDescent="0.2">
      <c r="A40" t="s">
        <v>172</v>
      </c>
    </row>
    <row r="41" spans="1:1" x14ac:dyDescent="0.2">
      <c r="A41" t="s">
        <v>173</v>
      </c>
    </row>
    <row r="42" spans="1:1" x14ac:dyDescent="0.2">
      <c r="A42" t="s">
        <v>174</v>
      </c>
    </row>
    <row r="43" spans="1:1" x14ac:dyDescent="0.2">
      <c r="A43" t="s">
        <v>175</v>
      </c>
    </row>
    <row r="44" spans="1:1" x14ac:dyDescent="0.2">
      <c r="A44" t="s">
        <v>176</v>
      </c>
    </row>
    <row r="45" spans="1:1" x14ac:dyDescent="0.2">
      <c r="A45" t="s">
        <v>177</v>
      </c>
    </row>
    <row r="46" spans="1:1" x14ac:dyDescent="0.2">
      <c r="A46" t="s">
        <v>178</v>
      </c>
    </row>
    <row r="47" spans="1:1" x14ac:dyDescent="0.2">
      <c r="A47" t="s">
        <v>179</v>
      </c>
    </row>
    <row r="48" spans="1:1" x14ac:dyDescent="0.2">
      <c r="A48" t="s">
        <v>180</v>
      </c>
    </row>
    <row r="49" spans="1:1" x14ac:dyDescent="0.2">
      <c r="A49" t="s">
        <v>181</v>
      </c>
    </row>
    <row r="50" spans="1:1" x14ac:dyDescent="0.2">
      <c r="A50" t="s">
        <v>182</v>
      </c>
    </row>
    <row r="51" spans="1:1" x14ac:dyDescent="0.2">
      <c r="A51" t="s">
        <v>183</v>
      </c>
    </row>
    <row r="52" spans="1:1" x14ac:dyDescent="0.2">
      <c r="A52" t="s">
        <v>184</v>
      </c>
    </row>
    <row r="53" spans="1:1" x14ac:dyDescent="0.2">
      <c r="A53" t="s">
        <v>185</v>
      </c>
    </row>
    <row r="54" spans="1:1" x14ac:dyDescent="0.2">
      <c r="A54" t="s">
        <v>186</v>
      </c>
    </row>
    <row r="55" spans="1:1" x14ac:dyDescent="0.2">
      <c r="A55" t="s">
        <v>187</v>
      </c>
    </row>
    <row r="56" spans="1:1" x14ac:dyDescent="0.2">
      <c r="A56" t="s">
        <v>188</v>
      </c>
    </row>
    <row r="57" spans="1:1" x14ac:dyDescent="0.2">
      <c r="A57" t="s">
        <v>189</v>
      </c>
    </row>
    <row r="58" spans="1:1" x14ac:dyDescent="0.2">
      <c r="A58" t="s">
        <v>190</v>
      </c>
    </row>
    <row r="59" spans="1:1" x14ac:dyDescent="0.2">
      <c r="A59" t="s">
        <v>191</v>
      </c>
    </row>
    <row r="60" spans="1:1" x14ac:dyDescent="0.2">
      <c r="A60" t="s">
        <v>192</v>
      </c>
    </row>
    <row r="61" spans="1:1" x14ac:dyDescent="0.2">
      <c r="A61" t="s">
        <v>193</v>
      </c>
    </row>
    <row r="62" spans="1:1" x14ac:dyDescent="0.2">
      <c r="A62" t="s">
        <v>194</v>
      </c>
    </row>
    <row r="63" spans="1:1" x14ac:dyDescent="0.2">
      <c r="A63" t="s">
        <v>195</v>
      </c>
    </row>
    <row r="64" spans="1:1" x14ac:dyDescent="0.2">
      <c r="A64" t="s">
        <v>196</v>
      </c>
    </row>
    <row r="65" spans="1:1" x14ac:dyDescent="0.2">
      <c r="A65" t="s">
        <v>197</v>
      </c>
    </row>
    <row r="66" spans="1:1" x14ac:dyDescent="0.2">
      <c r="A66" t="s">
        <v>198</v>
      </c>
    </row>
    <row r="67" spans="1:1" x14ac:dyDescent="0.2">
      <c r="A67" t="s">
        <v>199</v>
      </c>
    </row>
    <row r="68" spans="1:1" x14ac:dyDescent="0.2">
      <c r="A68" t="s">
        <v>200</v>
      </c>
    </row>
    <row r="69" spans="1:1" x14ac:dyDescent="0.2">
      <c r="A69" t="s">
        <v>201</v>
      </c>
    </row>
    <row r="70" spans="1:1" x14ac:dyDescent="0.2">
      <c r="A70" t="s">
        <v>202</v>
      </c>
    </row>
    <row r="71" spans="1:1" x14ac:dyDescent="0.2">
      <c r="A71" t="s">
        <v>203</v>
      </c>
    </row>
    <row r="72" spans="1:1" x14ac:dyDescent="0.2">
      <c r="A72" t="s">
        <v>204</v>
      </c>
    </row>
    <row r="73" spans="1:1" x14ac:dyDescent="0.2">
      <c r="A73" t="s">
        <v>205</v>
      </c>
    </row>
    <row r="74" spans="1:1" x14ac:dyDescent="0.2">
      <c r="A74" t="s">
        <v>206</v>
      </c>
    </row>
    <row r="75" spans="1:1" x14ac:dyDescent="0.2">
      <c r="A75" t="s">
        <v>207</v>
      </c>
    </row>
    <row r="76" spans="1:1" x14ac:dyDescent="0.2">
      <c r="A76" t="s">
        <v>208</v>
      </c>
    </row>
    <row r="77" spans="1:1" x14ac:dyDescent="0.2">
      <c r="A77" t="s">
        <v>209</v>
      </c>
    </row>
    <row r="78" spans="1:1" x14ac:dyDescent="0.2">
      <c r="A78" t="s">
        <v>210</v>
      </c>
    </row>
    <row r="79" spans="1:1" x14ac:dyDescent="0.2">
      <c r="A79" t="s">
        <v>211</v>
      </c>
    </row>
    <row r="80" spans="1:1" x14ac:dyDescent="0.2">
      <c r="A80" t="s">
        <v>212</v>
      </c>
    </row>
    <row r="81" spans="1:1" x14ac:dyDescent="0.2">
      <c r="A81" t="s">
        <v>213</v>
      </c>
    </row>
    <row r="82" spans="1:1" x14ac:dyDescent="0.2">
      <c r="A82" t="s">
        <v>214</v>
      </c>
    </row>
    <row r="83" spans="1:1" x14ac:dyDescent="0.2">
      <c r="A83" t="s">
        <v>215</v>
      </c>
    </row>
    <row r="84" spans="1:1" x14ac:dyDescent="0.2">
      <c r="A84" t="s">
        <v>216</v>
      </c>
    </row>
    <row r="85" spans="1:1" x14ac:dyDescent="0.2">
      <c r="A85" t="s">
        <v>217</v>
      </c>
    </row>
    <row r="86" spans="1:1" x14ac:dyDescent="0.2">
      <c r="A86" t="s">
        <v>218</v>
      </c>
    </row>
    <row r="87" spans="1:1" x14ac:dyDescent="0.2">
      <c r="A87" t="s">
        <v>219</v>
      </c>
    </row>
    <row r="88" spans="1:1" x14ac:dyDescent="0.2">
      <c r="A88" t="s">
        <v>220</v>
      </c>
    </row>
    <row r="89" spans="1:1" x14ac:dyDescent="0.2">
      <c r="A89" t="s">
        <v>221</v>
      </c>
    </row>
    <row r="90" spans="1:1" x14ac:dyDescent="0.2">
      <c r="A90" t="s">
        <v>222</v>
      </c>
    </row>
    <row r="91" spans="1:1" x14ac:dyDescent="0.2">
      <c r="A91" t="s">
        <v>223</v>
      </c>
    </row>
    <row r="92" spans="1:1" x14ac:dyDescent="0.2">
      <c r="A92" t="s">
        <v>224</v>
      </c>
    </row>
    <row r="93" spans="1:1" x14ac:dyDescent="0.2">
      <c r="A93" t="s">
        <v>225</v>
      </c>
    </row>
    <row r="94" spans="1:1" x14ac:dyDescent="0.2">
      <c r="A94" t="s">
        <v>226</v>
      </c>
    </row>
    <row r="95" spans="1:1" x14ac:dyDescent="0.2">
      <c r="A95" t="s">
        <v>227</v>
      </c>
    </row>
    <row r="96" spans="1:1" x14ac:dyDescent="0.2">
      <c r="A96" t="s">
        <v>228</v>
      </c>
    </row>
    <row r="97" spans="1:1" x14ac:dyDescent="0.2">
      <c r="A97" t="s">
        <v>229</v>
      </c>
    </row>
    <row r="98" spans="1:1" x14ac:dyDescent="0.2">
      <c r="A98" t="s">
        <v>230</v>
      </c>
    </row>
    <row r="99" spans="1:1" x14ac:dyDescent="0.2">
      <c r="A99" t="s">
        <v>231</v>
      </c>
    </row>
    <row r="100" spans="1:1" x14ac:dyDescent="0.2">
      <c r="A100" t="s">
        <v>232</v>
      </c>
    </row>
    <row r="101" spans="1:1" x14ac:dyDescent="0.2">
      <c r="A101" t="s">
        <v>233</v>
      </c>
    </row>
    <row r="102" spans="1:1" x14ac:dyDescent="0.2">
      <c r="A102" t="s">
        <v>234</v>
      </c>
    </row>
    <row r="103" spans="1:1" x14ac:dyDescent="0.2">
      <c r="A103" t="s">
        <v>235</v>
      </c>
    </row>
    <row r="104" spans="1:1" x14ac:dyDescent="0.2">
      <c r="A104" t="s">
        <v>236</v>
      </c>
    </row>
    <row r="105" spans="1:1" x14ac:dyDescent="0.2">
      <c r="A105" t="s">
        <v>237</v>
      </c>
    </row>
    <row r="106" spans="1:1" x14ac:dyDescent="0.2">
      <c r="A106" t="s">
        <v>238</v>
      </c>
    </row>
    <row r="107" spans="1:1" x14ac:dyDescent="0.2">
      <c r="A107" t="s">
        <v>239</v>
      </c>
    </row>
    <row r="108" spans="1:1" x14ac:dyDescent="0.2">
      <c r="A108" t="s">
        <v>240</v>
      </c>
    </row>
    <row r="109" spans="1:1" x14ac:dyDescent="0.2">
      <c r="A109" t="s">
        <v>241</v>
      </c>
    </row>
    <row r="110" spans="1:1" x14ac:dyDescent="0.2">
      <c r="A110" t="s">
        <v>242</v>
      </c>
    </row>
    <row r="111" spans="1:1" x14ac:dyDescent="0.2">
      <c r="A111" t="s">
        <v>243</v>
      </c>
    </row>
    <row r="112" spans="1:1" x14ac:dyDescent="0.2">
      <c r="A112" t="s">
        <v>244</v>
      </c>
    </row>
    <row r="113" spans="1:1" x14ac:dyDescent="0.2">
      <c r="A113" t="s">
        <v>245</v>
      </c>
    </row>
    <row r="114" spans="1:1" x14ac:dyDescent="0.2">
      <c r="A114" t="s">
        <v>246</v>
      </c>
    </row>
    <row r="115" spans="1:1" x14ac:dyDescent="0.2">
      <c r="A115" t="s">
        <v>247</v>
      </c>
    </row>
    <row r="116" spans="1:1" x14ac:dyDescent="0.2">
      <c r="A116" t="s">
        <v>248</v>
      </c>
    </row>
    <row r="117" spans="1:1" x14ac:dyDescent="0.2">
      <c r="A117" t="s">
        <v>249</v>
      </c>
    </row>
    <row r="118" spans="1:1" x14ac:dyDescent="0.2">
      <c r="A118" t="s">
        <v>250</v>
      </c>
    </row>
    <row r="119" spans="1:1" x14ac:dyDescent="0.2">
      <c r="A119" t="s">
        <v>251</v>
      </c>
    </row>
    <row r="120" spans="1:1" x14ac:dyDescent="0.2">
      <c r="A120" t="s">
        <v>252</v>
      </c>
    </row>
    <row r="121" spans="1:1" x14ac:dyDescent="0.2">
      <c r="A121" t="s">
        <v>253</v>
      </c>
    </row>
    <row r="122" spans="1:1" x14ac:dyDescent="0.2">
      <c r="A122" t="s">
        <v>254</v>
      </c>
    </row>
    <row r="123" spans="1:1" x14ac:dyDescent="0.2">
      <c r="A123" t="s">
        <v>255</v>
      </c>
    </row>
    <row r="124" spans="1:1" x14ac:dyDescent="0.2">
      <c r="A124" t="s">
        <v>256</v>
      </c>
    </row>
    <row r="125" spans="1:1" x14ac:dyDescent="0.2">
      <c r="A125" t="s">
        <v>257</v>
      </c>
    </row>
    <row r="126" spans="1:1" x14ac:dyDescent="0.2">
      <c r="A126" t="s">
        <v>258</v>
      </c>
    </row>
    <row r="127" spans="1:1" x14ac:dyDescent="0.2">
      <c r="A127" t="s">
        <v>259</v>
      </c>
    </row>
    <row r="128" spans="1:1" x14ac:dyDescent="0.2">
      <c r="A128" t="s">
        <v>260</v>
      </c>
    </row>
    <row r="129" spans="1:1" x14ac:dyDescent="0.2">
      <c r="A129" t="s">
        <v>261</v>
      </c>
    </row>
    <row r="130" spans="1:1" x14ac:dyDescent="0.2">
      <c r="A130" t="s">
        <v>262</v>
      </c>
    </row>
    <row r="131" spans="1:1" x14ac:dyDescent="0.2">
      <c r="A131" t="s">
        <v>263</v>
      </c>
    </row>
    <row r="132" spans="1:1" x14ac:dyDescent="0.2">
      <c r="A132" t="s">
        <v>264</v>
      </c>
    </row>
    <row r="133" spans="1:1" x14ac:dyDescent="0.2">
      <c r="A133" t="s">
        <v>265</v>
      </c>
    </row>
    <row r="134" spans="1:1" x14ac:dyDescent="0.2">
      <c r="A134" t="s">
        <v>266</v>
      </c>
    </row>
    <row r="135" spans="1:1" x14ac:dyDescent="0.2">
      <c r="A135" t="s">
        <v>267</v>
      </c>
    </row>
    <row r="136" spans="1:1" x14ac:dyDescent="0.2">
      <c r="A136" t="s">
        <v>268</v>
      </c>
    </row>
    <row r="137" spans="1:1" x14ac:dyDescent="0.2">
      <c r="A137" t="s">
        <v>269</v>
      </c>
    </row>
    <row r="138" spans="1:1" x14ac:dyDescent="0.2">
      <c r="A138" t="s">
        <v>270</v>
      </c>
    </row>
    <row r="139" spans="1:1" x14ac:dyDescent="0.2">
      <c r="A139" t="s">
        <v>271</v>
      </c>
    </row>
    <row r="140" spans="1:1" x14ac:dyDescent="0.2">
      <c r="A140" t="s">
        <v>272</v>
      </c>
    </row>
    <row r="141" spans="1:1" x14ac:dyDescent="0.2">
      <c r="A141" t="s">
        <v>273</v>
      </c>
    </row>
    <row r="142" spans="1:1" x14ac:dyDescent="0.2">
      <c r="A142" t="s">
        <v>274</v>
      </c>
    </row>
    <row r="143" spans="1:1" x14ac:dyDescent="0.2">
      <c r="A143" t="s">
        <v>275</v>
      </c>
    </row>
    <row r="144" spans="1:1" x14ac:dyDescent="0.2">
      <c r="A144" t="s">
        <v>276</v>
      </c>
    </row>
    <row r="145" spans="1:1" x14ac:dyDescent="0.2">
      <c r="A145" t="s">
        <v>277</v>
      </c>
    </row>
    <row r="146" spans="1:1" x14ac:dyDescent="0.2">
      <c r="A146" t="s">
        <v>278</v>
      </c>
    </row>
    <row r="147" spans="1:1" x14ac:dyDescent="0.2">
      <c r="A147" t="s">
        <v>279</v>
      </c>
    </row>
    <row r="148" spans="1:1" x14ac:dyDescent="0.2">
      <c r="A148" t="s">
        <v>280</v>
      </c>
    </row>
    <row r="149" spans="1:1" x14ac:dyDescent="0.2">
      <c r="A149" t="s">
        <v>281</v>
      </c>
    </row>
    <row r="150" spans="1:1" x14ac:dyDescent="0.2">
      <c r="A150" t="s">
        <v>282</v>
      </c>
    </row>
    <row r="151" spans="1:1" x14ac:dyDescent="0.2">
      <c r="A151" t="s">
        <v>283</v>
      </c>
    </row>
    <row r="152" spans="1:1" x14ac:dyDescent="0.2">
      <c r="A152" t="s">
        <v>130</v>
      </c>
    </row>
    <row r="153" spans="1:1" x14ac:dyDescent="0.2">
      <c r="A153" t="s">
        <v>284</v>
      </c>
    </row>
    <row r="154" spans="1:1" x14ac:dyDescent="0.2">
      <c r="A154" t="s">
        <v>285</v>
      </c>
    </row>
    <row r="155" spans="1:1" x14ac:dyDescent="0.2">
      <c r="A155" t="s">
        <v>286</v>
      </c>
    </row>
    <row r="156" spans="1:1" x14ac:dyDescent="0.2">
      <c r="A156" t="s">
        <v>287</v>
      </c>
    </row>
    <row r="157" spans="1:1" x14ac:dyDescent="0.2">
      <c r="A157" t="s">
        <v>288</v>
      </c>
    </row>
    <row r="158" spans="1:1" x14ac:dyDescent="0.2">
      <c r="A158" t="s">
        <v>289</v>
      </c>
    </row>
    <row r="159" spans="1:1" x14ac:dyDescent="0.2">
      <c r="A159" t="s">
        <v>290</v>
      </c>
    </row>
    <row r="160" spans="1:1" x14ac:dyDescent="0.2">
      <c r="A160" t="s">
        <v>291</v>
      </c>
    </row>
    <row r="161" spans="1:1" x14ac:dyDescent="0.2">
      <c r="A161" t="s">
        <v>292</v>
      </c>
    </row>
    <row r="162" spans="1:1" x14ac:dyDescent="0.2">
      <c r="A162" t="s">
        <v>293</v>
      </c>
    </row>
    <row r="163" spans="1:1" x14ac:dyDescent="0.2">
      <c r="A163" t="s">
        <v>294</v>
      </c>
    </row>
    <row r="164" spans="1:1" x14ac:dyDescent="0.2">
      <c r="A164" t="s">
        <v>295</v>
      </c>
    </row>
    <row r="165" spans="1:1" x14ac:dyDescent="0.2">
      <c r="A165" t="s">
        <v>296</v>
      </c>
    </row>
    <row r="166" spans="1:1" x14ac:dyDescent="0.2">
      <c r="A166" t="s">
        <v>297</v>
      </c>
    </row>
    <row r="167" spans="1:1" x14ac:dyDescent="0.2">
      <c r="A167" t="s">
        <v>298</v>
      </c>
    </row>
    <row r="168" spans="1:1" x14ac:dyDescent="0.2">
      <c r="A168" t="s">
        <v>299</v>
      </c>
    </row>
    <row r="169" spans="1:1" x14ac:dyDescent="0.2">
      <c r="A169" t="s">
        <v>300</v>
      </c>
    </row>
    <row r="170" spans="1:1" x14ac:dyDescent="0.2">
      <c r="A170" t="s">
        <v>301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7C428-021F-42EE-9E3E-049EBE270C0E}">
  <sheetPr>
    <tabColor rgb="FFFFC000"/>
  </sheetPr>
  <dimension ref="A1:AJ174"/>
  <sheetViews>
    <sheetView topLeftCell="B1" workbookViewId="0">
      <selection activeCell="O2" sqref="O2"/>
    </sheetView>
  </sheetViews>
  <sheetFormatPr defaultRowHeight="12.75" x14ac:dyDescent="0.2"/>
  <cols>
    <col min="1" max="1" width="12.85546875" style="97" customWidth="1"/>
    <col min="2" max="2" width="11" customWidth="1"/>
    <col min="3" max="3" width="7" customWidth="1"/>
    <col min="4" max="4" width="6" customWidth="1"/>
    <col min="5" max="5" width="21" customWidth="1"/>
    <col min="6" max="6" width="30.42578125" customWidth="1"/>
    <col min="7" max="7" width="50.85546875" customWidth="1"/>
    <col min="8" max="8" width="7" customWidth="1"/>
    <col min="9" max="9" width="44.42578125" customWidth="1"/>
    <col min="10" max="10" width="23.7109375" style="31" customWidth="1"/>
    <col min="11" max="36" width="13" customWidth="1"/>
  </cols>
  <sheetData>
    <row r="1" spans="1:36" x14ac:dyDescent="0.2">
      <c r="A1" s="94" t="s">
        <v>132</v>
      </c>
      <c r="B1" t="s">
        <v>302</v>
      </c>
      <c r="C1" t="s">
        <v>303</v>
      </c>
      <c r="D1" t="s">
        <v>304</v>
      </c>
      <c r="E1" t="s">
        <v>305</v>
      </c>
      <c r="F1" t="s">
        <v>306</v>
      </c>
      <c r="G1" t="s">
        <v>307</v>
      </c>
      <c r="H1" t="s">
        <v>308</v>
      </c>
      <c r="I1" t="s">
        <v>309</v>
      </c>
      <c r="J1" t="s">
        <v>310</v>
      </c>
      <c r="K1" t="s">
        <v>311</v>
      </c>
      <c r="L1" t="s">
        <v>760</v>
      </c>
      <c r="M1" t="s">
        <v>312</v>
      </c>
      <c r="N1" t="s">
        <v>313</v>
      </c>
      <c r="O1" t="s">
        <v>314</v>
      </c>
      <c r="P1" t="s">
        <v>315</v>
      </c>
      <c r="Q1" t="s">
        <v>316</v>
      </c>
      <c r="R1" t="s">
        <v>317</v>
      </c>
      <c r="S1" t="s">
        <v>318</v>
      </c>
      <c r="T1" t="s">
        <v>319</v>
      </c>
      <c r="U1" t="s">
        <v>320</v>
      </c>
      <c r="V1" t="s">
        <v>321</v>
      </c>
      <c r="W1" t="s">
        <v>322</v>
      </c>
      <c r="X1" t="s">
        <v>323</v>
      </c>
      <c r="Y1" t="s">
        <v>324</v>
      </c>
      <c r="Z1" t="s">
        <v>325</v>
      </c>
      <c r="AA1" t="s">
        <v>326</v>
      </c>
      <c r="AB1" t="s">
        <v>327</v>
      </c>
      <c r="AC1" t="s">
        <v>328</v>
      </c>
      <c r="AD1" t="s">
        <v>329</v>
      </c>
      <c r="AE1" t="s">
        <v>330</v>
      </c>
      <c r="AF1" t="s">
        <v>331</v>
      </c>
      <c r="AG1" t="s">
        <v>332</v>
      </c>
      <c r="AH1" t="s">
        <v>333</v>
      </c>
      <c r="AI1" t="s">
        <v>334</v>
      </c>
      <c r="AJ1" t="s">
        <v>335</v>
      </c>
    </row>
    <row r="2" spans="1:36" ht="15" x14ac:dyDescent="0.25">
      <c r="A2" s="95" t="str">
        <f>_xlfn.TEXTBEFORE(J2," town")</f>
        <v>Andover</v>
      </c>
      <c r="B2" t="s">
        <v>336</v>
      </c>
      <c r="C2" t="s">
        <v>337</v>
      </c>
      <c r="D2" t="s">
        <v>338</v>
      </c>
      <c r="E2" t="s">
        <v>339</v>
      </c>
      <c r="F2" t="s">
        <v>340</v>
      </c>
      <c r="G2" t="s">
        <v>341</v>
      </c>
      <c r="H2" t="s">
        <v>342</v>
      </c>
      <c r="I2" t="s">
        <v>343</v>
      </c>
      <c r="J2" t="s">
        <v>344</v>
      </c>
      <c r="K2">
        <v>1</v>
      </c>
      <c r="L2" s="96">
        <v>129200</v>
      </c>
      <c r="M2">
        <v>45250</v>
      </c>
      <c r="N2">
        <v>51700</v>
      </c>
      <c r="O2">
        <v>58150</v>
      </c>
      <c r="P2">
        <v>64600</v>
      </c>
      <c r="Q2">
        <v>69800</v>
      </c>
      <c r="R2">
        <v>74950</v>
      </c>
      <c r="S2">
        <v>80150</v>
      </c>
      <c r="T2">
        <v>85300</v>
      </c>
      <c r="U2">
        <v>27150</v>
      </c>
      <c r="V2">
        <v>31000</v>
      </c>
      <c r="W2">
        <v>34900</v>
      </c>
      <c r="X2">
        <v>38750</v>
      </c>
      <c r="Y2">
        <v>41850</v>
      </c>
      <c r="Z2">
        <v>44950</v>
      </c>
      <c r="AA2">
        <v>50040</v>
      </c>
      <c r="AB2">
        <v>55720</v>
      </c>
      <c r="AC2">
        <v>72350</v>
      </c>
      <c r="AD2">
        <v>82700</v>
      </c>
      <c r="AE2">
        <v>93050</v>
      </c>
      <c r="AF2">
        <v>103350</v>
      </c>
      <c r="AG2">
        <v>111650</v>
      </c>
      <c r="AH2">
        <v>119900</v>
      </c>
      <c r="AI2">
        <v>128200</v>
      </c>
      <c r="AJ2">
        <v>136450</v>
      </c>
    </row>
    <row r="3" spans="1:36" ht="15" x14ac:dyDescent="0.25">
      <c r="A3" s="95" t="str">
        <f>_xlfn.TEXTBEFORE(J3," town")</f>
        <v>Avon</v>
      </c>
      <c r="B3" t="s">
        <v>355</v>
      </c>
      <c r="C3" t="s">
        <v>337</v>
      </c>
      <c r="D3" t="s">
        <v>338</v>
      </c>
      <c r="E3" t="s">
        <v>339</v>
      </c>
      <c r="F3" t="s">
        <v>340</v>
      </c>
      <c r="G3" t="s">
        <v>341</v>
      </c>
      <c r="H3" t="s">
        <v>342</v>
      </c>
      <c r="I3" t="s">
        <v>343</v>
      </c>
      <c r="J3" t="s">
        <v>356</v>
      </c>
      <c r="K3">
        <v>1</v>
      </c>
      <c r="L3" s="96">
        <v>129200</v>
      </c>
      <c r="M3">
        <v>45250</v>
      </c>
      <c r="N3">
        <v>51700</v>
      </c>
      <c r="O3">
        <v>58150</v>
      </c>
      <c r="P3">
        <v>64600</v>
      </c>
      <c r="Q3">
        <v>69800</v>
      </c>
      <c r="R3">
        <v>74950</v>
      </c>
      <c r="S3">
        <v>80150</v>
      </c>
      <c r="T3">
        <v>85300</v>
      </c>
      <c r="U3">
        <v>27150</v>
      </c>
      <c r="V3">
        <v>31000</v>
      </c>
      <c r="W3">
        <v>34900</v>
      </c>
      <c r="X3">
        <v>38750</v>
      </c>
      <c r="Y3">
        <v>41850</v>
      </c>
      <c r="Z3">
        <v>44950</v>
      </c>
      <c r="AA3">
        <v>50040</v>
      </c>
      <c r="AB3">
        <v>55720</v>
      </c>
      <c r="AC3">
        <v>72350</v>
      </c>
      <c r="AD3">
        <v>82700</v>
      </c>
      <c r="AE3">
        <v>93050</v>
      </c>
      <c r="AF3">
        <v>103350</v>
      </c>
      <c r="AG3">
        <v>111650</v>
      </c>
      <c r="AH3">
        <v>119900</v>
      </c>
      <c r="AI3">
        <v>128200</v>
      </c>
      <c r="AJ3">
        <v>136450</v>
      </c>
    </row>
    <row r="4" spans="1:36" ht="15" x14ac:dyDescent="0.25">
      <c r="A4" s="95" t="str">
        <f t="shared" ref="A4:A67" si="0">_xlfn.TEXTBEFORE(J4," town")</f>
        <v>Berlin</v>
      </c>
      <c r="B4" t="s">
        <v>365</v>
      </c>
      <c r="C4" t="s">
        <v>337</v>
      </c>
      <c r="D4" t="s">
        <v>338</v>
      </c>
      <c r="E4" t="s">
        <v>339</v>
      </c>
      <c r="F4" t="s">
        <v>340</v>
      </c>
      <c r="G4" t="s">
        <v>341</v>
      </c>
      <c r="H4" t="s">
        <v>342</v>
      </c>
      <c r="I4" t="s">
        <v>343</v>
      </c>
      <c r="J4" t="s">
        <v>366</v>
      </c>
      <c r="K4">
        <v>1</v>
      </c>
      <c r="L4" s="96">
        <v>129200</v>
      </c>
      <c r="M4">
        <v>45250</v>
      </c>
      <c r="N4">
        <v>51700</v>
      </c>
      <c r="O4">
        <v>58150</v>
      </c>
      <c r="P4">
        <v>64600</v>
      </c>
      <c r="Q4">
        <v>69800</v>
      </c>
      <c r="R4">
        <v>74950</v>
      </c>
      <c r="S4">
        <v>80150</v>
      </c>
      <c r="T4">
        <v>85300</v>
      </c>
      <c r="U4">
        <v>27150</v>
      </c>
      <c r="V4">
        <v>31000</v>
      </c>
      <c r="W4">
        <v>34900</v>
      </c>
      <c r="X4">
        <v>38750</v>
      </c>
      <c r="Y4">
        <v>41850</v>
      </c>
      <c r="Z4">
        <v>44950</v>
      </c>
      <c r="AA4">
        <v>50040</v>
      </c>
      <c r="AB4">
        <v>55720</v>
      </c>
      <c r="AC4">
        <v>72350</v>
      </c>
      <c r="AD4">
        <v>82700</v>
      </c>
      <c r="AE4">
        <v>93050</v>
      </c>
      <c r="AF4">
        <v>103350</v>
      </c>
      <c r="AG4">
        <v>111650</v>
      </c>
      <c r="AH4">
        <v>119900</v>
      </c>
      <c r="AI4">
        <v>128200</v>
      </c>
      <c r="AJ4">
        <v>136450</v>
      </c>
    </row>
    <row r="5" spans="1:36" ht="15" x14ac:dyDescent="0.25">
      <c r="A5" s="95" t="str">
        <f t="shared" si="0"/>
        <v>Bloomfield</v>
      </c>
      <c r="B5" t="s">
        <v>383</v>
      </c>
      <c r="C5" t="s">
        <v>337</v>
      </c>
      <c r="D5" t="s">
        <v>338</v>
      </c>
      <c r="E5" t="s">
        <v>339</v>
      </c>
      <c r="F5" t="s">
        <v>340</v>
      </c>
      <c r="G5" t="s">
        <v>341</v>
      </c>
      <c r="H5" t="s">
        <v>342</v>
      </c>
      <c r="I5" t="s">
        <v>343</v>
      </c>
      <c r="J5" t="s">
        <v>384</v>
      </c>
      <c r="K5">
        <v>1</v>
      </c>
      <c r="L5" s="96">
        <v>129200</v>
      </c>
      <c r="M5">
        <v>45250</v>
      </c>
      <c r="N5">
        <v>51700</v>
      </c>
      <c r="O5">
        <v>58150</v>
      </c>
      <c r="P5">
        <v>64600</v>
      </c>
      <c r="Q5">
        <v>69800</v>
      </c>
      <c r="R5">
        <v>74950</v>
      </c>
      <c r="S5">
        <v>80150</v>
      </c>
      <c r="T5">
        <v>85300</v>
      </c>
      <c r="U5">
        <v>27150</v>
      </c>
      <c r="V5">
        <v>31000</v>
      </c>
      <c r="W5">
        <v>34900</v>
      </c>
      <c r="X5">
        <v>38750</v>
      </c>
      <c r="Y5">
        <v>41850</v>
      </c>
      <c r="Z5">
        <v>44950</v>
      </c>
      <c r="AA5">
        <v>50040</v>
      </c>
      <c r="AB5">
        <v>55720</v>
      </c>
      <c r="AC5">
        <v>72350</v>
      </c>
      <c r="AD5">
        <v>82700</v>
      </c>
      <c r="AE5">
        <v>93050</v>
      </c>
      <c r="AF5">
        <v>103350</v>
      </c>
      <c r="AG5">
        <v>111650</v>
      </c>
      <c r="AH5">
        <v>119900</v>
      </c>
      <c r="AI5">
        <v>128200</v>
      </c>
      <c r="AJ5">
        <v>136450</v>
      </c>
    </row>
    <row r="6" spans="1:36" ht="15" x14ac:dyDescent="0.25">
      <c r="A6" s="95" t="str">
        <f t="shared" si="0"/>
        <v>Bolton</v>
      </c>
      <c r="B6" t="s">
        <v>385</v>
      </c>
      <c r="C6" t="s">
        <v>337</v>
      </c>
      <c r="D6" t="s">
        <v>338</v>
      </c>
      <c r="E6" t="s">
        <v>339</v>
      </c>
      <c r="F6" t="s">
        <v>340</v>
      </c>
      <c r="G6" t="s">
        <v>341</v>
      </c>
      <c r="H6" t="s">
        <v>342</v>
      </c>
      <c r="I6" t="s">
        <v>343</v>
      </c>
      <c r="J6" t="s">
        <v>386</v>
      </c>
      <c r="K6">
        <v>1</v>
      </c>
      <c r="L6" s="96">
        <v>129200</v>
      </c>
      <c r="M6">
        <v>45250</v>
      </c>
      <c r="N6">
        <v>51700</v>
      </c>
      <c r="O6">
        <v>58150</v>
      </c>
      <c r="P6">
        <v>64600</v>
      </c>
      <c r="Q6">
        <v>69800</v>
      </c>
      <c r="R6">
        <v>74950</v>
      </c>
      <c r="S6">
        <v>80150</v>
      </c>
      <c r="T6">
        <v>85300</v>
      </c>
      <c r="U6">
        <v>27150</v>
      </c>
      <c r="V6">
        <v>31000</v>
      </c>
      <c r="W6">
        <v>34900</v>
      </c>
      <c r="X6">
        <v>38750</v>
      </c>
      <c r="Y6">
        <v>41850</v>
      </c>
      <c r="Z6">
        <v>44950</v>
      </c>
      <c r="AA6">
        <v>50040</v>
      </c>
      <c r="AB6">
        <v>55720</v>
      </c>
      <c r="AC6">
        <v>72350</v>
      </c>
      <c r="AD6">
        <v>82700</v>
      </c>
      <c r="AE6">
        <v>93050</v>
      </c>
      <c r="AF6">
        <v>103350</v>
      </c>
      <c r="AG6">
        <v>111650</v>
      </c>
      <c r="AH6">
        <v>119900</v>
      </c>
      <c r="AI6">
        <v>128200</v>
      </c>
      <c r="AJ6">
        <v>136450</v>
      </c>
    </row>
    <row r="7" spans="1:36" ht="15" x14ac:dyDescent="0.25">
      <c r="A7" s="95" t="str">
        <f t="shared" si="0"/>
        <v>Canton</v>
      </c>
      <c r="B7" t="s">
        <v>417</v>
      </c>
      <c r="C7" t="s">
        <v>337</v>
      </c>
      <c r="D7" t="s">
        <v>338</v>
      </c>
      <c r="E7" t="s">
        <v>339</v>
      </c>
      <c r="F7" t="s">
        <v>340</v>
      </c>
      <c r="G7" t="s">
        <v>341</v>
      </c>
      <c r="H7" t="s">
        <v>342</v>
      </c>
      <c r="I7" t="s">
        <v>343</v>
      </c>
      <c r="J7" t="s">
        <v>418</v>
      </c>
      <c r="K7">
        <v>1</v>
      </c>
      <c r="L7" s="96">
        <v>129200</v>
      </c>
      <c r="M7">
        <v>45250</v>
      </c>
      <c r="N7">
        <v>51700</v>
      </c>
      <c r="O7">
        <v>58150</v>
      </c>
      <c r="P7">
        <v>64600</v>
      </c>
      <c r="Q7">
        <v>69800</v>
      </c>
      <c r="R7">
        <v>74950</v>
      </c>
      <c r="S7">
        <v>80150</v>
      </c>
      <c r="T7">
        <v>85300</v>
      </c>
      <c r="U7">
        <v>27150</v>
      </c>
      <c r="V7">
        <v>31000</v>
      </c>
      <c r="W7">
        <v>34900</v>
      </c>
      <c r="X7">
        <v>38750</v>
      </c>
      <c r="Y7">
        <v>41850</v>
      </c>
      <c r="Z7">
        <v>44950</v>
      </c>
      <c r="AA7">
        <v>50040</v>
      </c>
      <c r="AB7">
        <v>55720</v>
      </c>
      <c r="AC7">
        <v>72350</v>
      </c>
      <c r="AD7">
        <v>82700</v>
      </c>
      <c r="AE7">
        <v>93050</v>
      </c>
      <c r="AF7">
        <v>103350</v>
      </c>
      <c r="AG7">
        <v>111650</v>
      </c>
      <c r="AH7">
        <v>119900</v>
      </c>
      <c r="AI7">
        <v>128200</v>
      </c>
      <c r="AJ7">
        <v>136450</v>
      </c>
    </row>
    <row r="8" spans="1:36" ht="15" x14ac:dyDescent="0.25">
      <c r="A8" s="95" t="str">
        <f t="shared" si="0"/>
        <v>Columbia</v>
      </c>
      <c r="B8" t="s">
        <v>437</v>
      </c>
      <c r="C8" t="s">
        <v>337</v>
      </c>
      <c r="D8" t="s">
        <v>338</v>
      </c>
      <c r="E8" t="s">
        <v>339</v>
      </c>
      <c r="F8" t="s">
        <v>340</v>
      </c>
      <c r="G8" t="s">
        <v>341</v>
      </c>
      <c r="H8" t="s">
        <v>342</v>
      </c>
      <c r="I8" t="s">
        <v>343</v>
      </c>
      <c r="J8" t="s">
        <v>438</v>
      </c>
      <c r="K8">
        <v>1</v>
      </c>
      <c r="L8" s="96">
        <v>129200</v>
      </c>
      <c r="M8">
        <v>45250</v>
      </c>
      <c r="N8">
        <v>51700</v>
      </c>
      <c r="O8">
        <v>58150</v>
      </c>
      <c r="P8">
        <v>64600</v>
      </c>
      <c r="Q8">
        <v>69800</v>
      </c>
      <c r="R8">
        <v>74950</v>
      </c>
      <c r="S8">
        <v>80150</v>
      </c>
      <c r="T8">
        <v>85300</v>
      </c>
      <c r="U8">
        <v>27150</v>
      </c>
      <c r="V8">
        <v>31000</v>
      </c>
      <c r="W8">
        <v>34900</v>
      </c>
      <c r="X8">
        <v>38750</v>
      </c>
      <c r="Y8">
        <v>41850</v>
      </c>
      <c r="Z8">
        <v>44950</v>
      </c>
      <c r="AA8">
        <v>50040</v>
      </c>
      <c r="AB8">
        <v>55720</v>
      </c>
      <c r="AC8">
        <v>72350</v>
      </c>
      <c r="AD8">
        <v>82700</v>
      </c>
      <c r="AE8">
        <v>93050</v>
      </c>
      <c r="AF8">
        <v>103350</v>
      </c>
      <c r="AG8">
        <v>111650</v>
      </c>
      <c r="AH8">
        <v>119900</v>
      </c>
      <c r="AI8">
        <v>128200</v>
      </c>
      <c r="AJ8">
        <v>136450</v>
      </c>
    </row>
    <row r="9" spans="1:36" ht="15" x14ac:dyDescent="0.25">
      <c r="A9" s="95" t="str">
        <f t="shared" si="0"/>
        <v>Coventry</v>
      </c>
      <c r="B9" t="s">
        <v>441</v>
      </c>
      <c r="C9" t="s">
        <v>337</v>
      </c>
      <c r="D9" t="s">
        <v>338</v>
      </c>
      <c r="E9" t="s">
        <v>339</v>
      </c>
      <c r="F9" t="s">
        <v>340</v>
      </c>
      <c r="G9" t="s">
        <v>341</v>
      </c>
      <c r="H9" t="s">
        <v>342</v>
      </c>
      <c r="I9" t="s">
        <v>343</v>
      </c>
      <c r="J9" t="s">
        <v>442</v>
      </c>
      <c r="K9">
        <v>1</v>
      </c>
      <c r="L9" s="96">
        <v>129200</v>
      </c>
      <c r="M9">
        <v>45250</v>
      </c>
      <c r="N9">
        <v>51700</v>
      </c>
      <c r="O9">
        <v>58150</v>
      </c>
      <c r="P9">
        <v>64600</v>
      </c>
      <c r="Q9">
        <v>69800</v>
      </c>
      <c r="R9">
        <v>74950</v>
      </c>
      <c r="S9">
        <v>80150</v>
      </c>
      <c r="T9">
        <v>85300</v>
      </c>
      <c r="U9">
        <v>27150</v>
      </c>
      <c r="V9">
        <v>31000</v>
      </c>
      <c r="W9">
        <v>34900</v>
      </c>
      <c r="X9">
        <v>38750</v>
      </c>
      <c r="Y9">
        <v>41850</v>
      </c>
      <c r="Z9">
        <v>44950</v>
      </c>
      <c r="AA9">
        <v>50040</v>
      </c>
      <c r="AB9">
        <v>55720</v>
      </c>
      <c r="AC9">
        <v>72350</v>
      </c>
      <c r="AD9">
        <v>82700</v>
      </c>
      <c r="AE9">
        <v>93050</v>
      </c>
      <c r="AF9">
        <v>103350</v>
      </c>
      <c r="AG9">
        <v>111650</v>
      </c>
      <c r="AH9">
        <v>119900</v>
      </c>
      <c r="AI9">
        <v>128200</v>
      </c>
      <c r="AJ9">
        <v>136450</v>
      </c>
    </row>
    <row r="10" spans="1:36" ht="15" x14ac:dyDescent="0.25">
      <c r="A10" s="95" t="str">
        <f t="shared" si="0"/>
        <v>East Granby</v>
      </c>
      <c r="B10" t="s">
        <v>459</v>
      </c>
      <c r="C10" t="s">
        <v>337</v>
      </c>
      <c r="D10" t="s">
        <v>338</v>
      </c>
      <c r="E10" t="s">
        <v>339</v>
      </c>
      <c r="F10" t="s">
        <v>340</v>
      </c>
      <c r="G10" t="s">
        <v>341</v>
      </c>
      <c r="H10" t="s">
        <v>342</v>
      </c>
      <c r="I10" t="s">
        <v>343</v>
      </c>
      <c r="J10" t="s">
        <v>460</v>
      </c>
      <c r="K10">
        <v>1</v>
      </c>
      <c r="L10" s="96">
        <v>129200</v>
      </c>
      <c r="M10">
        <v>45250</v>
      </c>
      <c r="N10">
        <v>51700</v>
      </c>
      <c r="O10">
        <v>58150</v>
      </c>
      <c r="P10">
        <v>64600</v>
      </c>
      <c r="Q10">
        <v>69800</v>
      </c>
      <c r="R10">
        <v>74950</v>
      </c>
      <c r="S10">
        <v>80150</v>
      </c>
      <c r="T10">
        <v>85300</v>
      </c>
      <c r="U10">
        <v>27150</v>
      </c>
      <c r="V10">
        <v>31000</v>
      </c>
      <c r="W10">
        <v>34900</v>
      </c>
      <c r="X10">
        <v>38750</v>
      </c>
      <c r="Y10">
        <v>41850</v>
      </c>
      <c r="Z10">
        <v>44950</v>
      </c>
      <c r="AA10">
        <v>50040</v>
      </c>
      <c r="AB10">
        <v>55720</v>
      </c>
      <c r="AC10">
        <v>72350</v>
      </c>
      <c r="AD10">
        <v>82700</v>
      </c>
      <c r="AE10">
        <v>93050</v>
      </c>
      <c r="AF10">
        <v>103350</v>
      </c>
      <c r="AG10">
        <v>111650</v>
      </c>
      <c r="AH10">
        <v>119900</v>
      </c>
      <c r="AI10">
        <v>128200</v>
      </c>
      <c r="AJ10">
        <v>136450</v>
      </c>
    </row>
    <row r="11" spans="1:36" ht="15" x14ac:dyDescent="0.25">
      <c r="A11" s="95" t="str">
        <f t="shared" si="0"/>
        <v>East Hartford</v>
      </c>
      <c r="B11" t="s">
        <v>465</v>
      </c>
      <c r="C11" t="s">
        <v>337</v>
      </c>
      <c r="D11" t="s">
        <v>338</v>
      </c>
      <c r="E11" t="s">
        <v>339</v>
      </c>
      <c r="F11" t="s">
        <v>340</v>
      </c>
      <c r="G11" t="s">
        <v>341</v>
      </c>
      <c r="H11" t="s">
        <v>342</v>
      </c>
      <c r="I11" t="s">
        <v>343</v>
      </c>
      <c r="J11" t="s">
        <v>466</v>
      </c>
      <c r="K11">
        <v>1</v>
      </c>
      <c r="L11" s="96">
        <v>129200</v>
      </c>
      <c r="M11">
        <v>45250</v>
      </c>
      <c r="N11">
        <v>51700</v>
      </c>
      <c r="O11">
        <v>58150</v>
      </c>
      <c r="P11">
        <v>64600</v>
      </c>
      <c r="Q11">
        <v>69800</v>
      </c>
      <c r="R11">
        <v>74950</v>
      </c>
      <c r="S11">
        <v>80150</v>
      </c>
      <c r="T11">
        <v>85300</v>
      </c>
      <c r="U11">
        <v>27150</v>
      </c>
      <c r="V11">
        <v>31000</v>
      </c>
      <c r="W11">
        <v>34900</v>
      </c>
      <c r="X11">
        <v>38750</v>
      </c>
      <c r="Y11">
        <v>41850</v>
      </c>
      <c r="Z11">
        <v>44950</v>
      </c>
      <c r="AA11">
        <v>50040</v>
      </c>
      <c r="AB11">
        <v>55720</v>
      </c>
      <c r="AC11">
        <v>72350</v>
      </c>
      <c r="AD11">
        <v>82700</v>
      </c>
      <c r="AE11">
        <v>93050</v>
      </c>
      <c r="AF11">
        <v>103350</v>
      </c>
      <c r="AG11">
        <v>111650</v>
      </c>
      <c r="AH11">
        <v>119900</v>
      </c>
      <c r="AI11">
        <v>128200</v>
      </c>
      <c r="AJ11">
        <v>136450</v>
      </c>
    </row>
    <row r="12" spans="1:36" ht="15" x14ac:dyDescent="0.25">
      <c r="A12" s="95" t="str">
        <f t="shared" si="0"/>
        <v>East Windsor</v>
      </c>
      <c r="B12" t="s">
        <v>471</v>
      </c>
      <c r="C12" t="s">
        <v>337</v>
      </c>
      <c r="D12" t="s">
        <v>338</v>
      </c>
      <c r="E12" t="s">
        <v>339</v>
      </c>
      <c r="F12" t="s">
        <v>340</v>
      </c>
      <c r="G12" t="s">
        <v>341</v>
      </c>
      <c r="H12" t="s">
        <v>342</v>
      </c>
      <c r="I12" t="s">
        <v>343</v>
      </c>
      <c r="J12" t="s">
        <v>472</v>
      </c>
      <c r="K12">
        <v>1</v>
      </c>
      <c r="L12" s="96">
        <v>129200</v>
      </c>
      <c r="M12">
        <v>45250</v>
      </c>
      <c r="N12">
        <v>51700</v>
      </c>
      <c r="O12">
        <v>58150</v>
      </c>
      <c r="P12">
        <v>64600</v>
      </c>
      <c r="Q12">
        <v>69800</v>
      </c>
      <c r="R12">
        <v>74950</v>
      </c>
      <c r="S12">
        <v>80150</v>
      </c>
      <c r="T12">
        <v>85300</v>
      </c>
      <c r="U12">
        <v>27150</v>
      </c>
      <c r="V12">
        <v>31000</v>
      </c>
      <c r="W12">
        <v>34900</v>
      </c>
      <c r="X12">
        <v>38750</v>
      </c>
      <c r="Y12">
        <v>41850</v>
      </c>
      <c r="Z12">
        <v>44950</v>
      </c>
      <c r="AA12">
        <v>50040</v>
      </c>
      <c r="AB12">
        <v>55720</v>
      </c>
      <c r="AC12">
        <v>72350</v>
      </c>
      <c r="AD12">
        <v>82700</v>
      </c>
      <c r="AE12">
        <v>93050</v>
      </c>
      <c r="AF12">
        <v>103350</v>
      </c>
      <c r="AG12">
        <v>111650</v>
      </c>
      <c r="AH12">
        <v>119900</v>
      </c>
      <c r="AI12">
        <v>128200</v>
      </c>
      <c r="AJ12">
        <v>136450</v>
      </c>
    </row>
    <row r="13" spans="1:36" ht="15" x14ac:dyDescent="0.25">
      <c r="A13" s="95" t="str">
        <f t="shared" si="0"/>
        <v>Ellington</v>
      </c>
      <c r="B13" t="s">
        <v>479</v>
      </c>
      <c r="C13" t="s">
        <v>337</v>
      </c>
      <c r="D13" t="s">
        <v>338</v>
      </c>
      <c r="E13" t="s">
        <v>339</v>
      </c>
      <c r="F13" t="s">
        <v>340</v>
      </c>
      <c r="G13" t="s">
        <v>341</v>
      </c>
      <c r="H13" t="s">
        <v>342</v>
      </c>
      <c r="I13" t="s">
        <v>343</v>
      </c>
      <c r="J13" t="s">
        <v>480</v>
      </c>
      <c r="K13">
        <v>1</v>
      </c>
      <c r="L13" s="96">
        <v>129200</v>
      </c>
      <c r="M13">
        <v>45250</v>
      </c>
      <c r="N13">
        <v>51700</v>
      </c>
      <c r="O13">
        <v>58150</v>
      </c>
      <c r="P13">
        <v>64600</v>
      </c>
      <c r="Q13">
        <v>69800</v>
      </c>
      <c r="R13">
        <v>74950</v>
      </c>
      <c r="S13">
        <v>80150</v>
      </c>
      <c r="T13">
        <v>85300</v>
      </c>
      <c r="U13">
        <v>27150</v>
      </c>
      <c r="V13">
        <v>31000</v>
      </c>
      <c r="W13">
        <v>34900</v>
      </c>
      <c r="X13">
        <v>38750</v>
      </c>
      <c r="Y13">
        <v>41850</v>
      </c>
      <c r="Z13">
        <v>44950</v>
      </c>
      <c r="AA13">
        <v>50040</v>
      </c>
      <c r="AB13">
        <v>55720</v>
      </c>
      <c r="AC13">
        <v>72350</v>
      </c>
      <c r="AD13">
        <v>82700</v>
      </c>
      <c r="AE13">
        <v>93050</v>
      </c>
      <c r="AF13">
        <v>103350</v>
      </c>
      <c r="AG13">
        <v>111650</v>
      </c>
      <c r="AH13">
        <v>119900</v>
      </c>
      <c r="AI13">
        <v>128200</v>
      </c>
      <c r="AJ13">
        <v>136450</v>
      </c>
    </row>
    <row r="14" spans="1:36" ht="15" x14ac:dyDescent="0.25">
      <c r="A14" s="95" t="str">
        <f t="shared" si="0"/>
        <v>Enfield</v>
      </c>
      <c r="B14" t="s">
        <v>481</v>
      </c>
      <c r="C14" t="s">
        <v>337</v>
      </c>
      <c r="D14" t="s">
        <v>338</v>
      </c>
      <c r="E14" t="s">
        <v>339</v>
      </c>
      <c r="F14" t="s">
        <v>340</v>
      </c>
      <c r="G14" t="s">
        <v>341</v>
      </c>
      <c r="H14" t="s">
        <v>342</v>
      </c>
      <c r="I14" t="s">
        <v>343</v>
      </c>
      <c r="J14" t="s">
        <v>482</v>
      </c>
      <c r="K14">
        <v>1</v>
      </c>
      <c r="L14" s="96">
        <v>129200</v>
      </c>
      <c r="M14">
        <v>45250</v>
      </c>
      <c r="N14">
        <v>51700</v>
      </c>
      <c r="O14">
        <v>58150</v>
      </c>
      <c r="P14">
        <v>64600</v>
      </c>
      <c r="Q14">
        <v>69800</v>
      </c>
      <c r="R14">
        <v>74950</v>
      </c>
      <c r="S14">
        <v>80150</v>
      </c>
      <c r="T14">
        <v>85300</v>
      </c>
      <c r="U14">
        <v>27150</v>
      </c>
      <c r="V14">
        <v>31000</v>
      </c>
      <c r="W14">
        <v>34900</v>
      </c>
      <c r="X14">
        <v>38750</v>
      </c>
      <c r="Y14">
        <v>41850</v>
      </c>
      <c r="Z14">
        <v>44950</v>
      </c>
      <c r="AA14">
        <v>50040</v>
      </c>
      <c r="AB14">
        <v>55720</v>
      </c>
      <c r="AC14">
        <v>72350</v>
      </c>
      <c r="AD14">
        <v>82700</v>
      </c>
      <c r="AE14">
        <v>93050</v>
      </c>
      <c r="AF14">
        <v>103350</v>
      </c>
      <c r="AG14">
        <v>111650</v>
      </c>
      <c r="AH14">
        <v>119900</v>
      </c>
      <c r="AI14">
        <v>128200</v>
      </c>
      <c r="AJ14">
        <v>136450</v>
      </c>
    </row>
    <row r="15" spans="1:36" ht="15" x14ac:dyDescent="0.25">
      <c r="A15" s="95" t="str">
        <f t="shared" si="0"/>
        <v>Farmington</v>
      </c>
      <c r="B15" t="s">
        <v>491</v>
      </c>
      <c r="C15" t="s">
        <v>337</v>
      </c>
      <c r="D15" t="s">
        <v>338</v>
      </c>
      <c r="E15" t="s">
        <v>339</v>
      </c>
      <c r="F15" t="s">
        <v>340</v>
      </c>
      <c r="G15" t="s">
        <v>341</v>
      </c>
      <c r="H15" t="s">
        <v>342</v>
      </c>
      <c r="I15" t="s">
        <v>343</v>
      </c>
      <c r="J15" t="s">
        <v>492</v>
      </c>
      <c r="K15">
        <v>1</v>
      </c>
      <c r="L15" s="96">
        <v>129200</v>
      </c>
      <c r="M15">
        <v>45250</v>
      </c>
      <c r="N15">
        <v>51700</v>
      </c>
      <c r="O15">
        <v>58150</v>
      </c>
      <c r="P15">
        <v>64600</v>
      </c>
      <c r="Q15">
        <v>69800</v>
      </c>
      <c r="R15">
        <v>74950</v>
      </c>
      <c r="S15">
        <v>80150</v>
      </c>
      <c r="T15">
        <v>85300</v>
      </c>
      <c r="U15">
        <v>27150</v>
      </c>
      <c r="V15">
        <v>31000</v>
      </c>
      <c r="W15">
        <v>34900</v>
      </c>
      <c r="X15">
        <v>38750</v>
      </c>
      <c r="Y15">
        <v>41850</v>
      </c>
      <c r="Z15">
        <v>44950</v>
      </c>
      <c r="AA15">
        <v>50040</v>
      </c>
      <c r="AB15">
        <v>55720</v>
      </c>
      <c r="AC15">
        <v>72350</v>
      </c>
      <c r="AD15">
        <v>82700</v>
      </c>
      <c r="AE15">
        <v>93050</v>
      </c>
      <c r="AF15">
        <v>103350</v>
      </c>
      <c r="AG15">
        <v>111650</v>
      </c>
      <c r="AH15">
        <v>119900</v>
      </c>
      <c r="AI15">
        <v>128200</v>
      </c>
      <c r="AJ15">
        <v>136450</v>
      </c>
    </row>
    <row r="16" spans="1:36" ht="15" x14ac:dyDescent="0.25">
      <c r="A16" s="95" t="str">
        <f t="shared" si="0"/>
        <v>Glastonbury</v>
      </c>
      <c r="B16" t="s">
        <v>495</v>
      </c>
      <c r="C16" t="s">
        <v>337</v>
      </c>
      <c r="D16" t="s">
        <v>338</v>
      </c>
      <c r="E16" t="s">
        <v>339</v>
      </c>
      <c r="F16" t="s">
        <v>340</v>
      </c>
      <c r="G16" t="s">
        <v>341</v>
      </c>
      <c r="H16" t="s">
        <v>342</v>
      </c>
      <c r="I16" t="s">
        <v>343</v>
      </c>
      <c r="J16" t="s">
        <v>496</v>
      </c>
      <c r="K16">
        <v>1</v>
      </c>
      <c r="L16" s="96">
        <v>129200</v>
      </c>
      <c r="M16">
        <v>45250</v>
      </c>
      <c r="N16">
        <v>51700</v>
      </c>
      <c r="O16">
        <v>58150</v>
      </c>
      <c r="P16">
        <v>64600</v>
      </c>
      <c r="Q16">
        <v>69800</v>
      </c>
      <c r="R16">
        <v>74950</v>
      </c>
      <c r="S16">
        <v>80150</v>
      </c>
      <c r="T16">
        <v>85300</v>
      </c>
      <c r="U16">
        <v>27150</v>
      </c>
      <c r="V16">
        <v>31000</v>
      </c>
      <c r="W16">
        <v>34900</v>
      </c>
      <c r="X16">
        <v>38750</v>
      </c>
      <c r="Y16">
        <v>41850</v>
      </c>
      <c r="Z16">
        <v>44950</v>
      </c>
      <c r="AA16">
        <v>50040</v>
      </c>
      <c r="AB16">
        <v>55720</v>
      </c>
      <c r="AC16">
        <v>72350</v>
      </c>
      <c r="AD16">
        <v>82700</v>
      </c>
      <c r="AE16">
        <v>93050</v>
      </c>
      <c r="AF16">
        <v>103350</v>
      </c>
      <c r="AG16">
        <v>111650</v>
      </c>
      <c r="AH16">
        <v>119900</v>
      </c>
      <c r="AI16">
        <v>128200</v>
      </c>
      <c r="AJ16">
        <v>136450</v>
      </c>
    </row>
    <row r="17" spans="1:36" ht="15" x14ac:dyDescent="0.25">
      <c r="A17" s="95" t="str">
        <f t="shared" si="0"/>
        <v>Granby</v>
      </c>
      <c r="B17" t="s">
        <v>499</v>
      </c>
      <c r="C17" t="s">
        <v>337</v>
      </c>
      <c r="D17" t="s">
        <v>338</v>
      </c>
      <c r="E17" t="s">
        <v>339</v>
      </c>
      <c r="F17" t="s">
        <v>340</v>
      </c>
      <c r="G17" t="s">
        <v>341</v>
      </c>
      <c r="H17" t="s">
        <v>342</v>
      </c>
      <c r="I17" t="s">
        <v>343</v>
      </c>
      <c r="J17" t="s">
        <v>500</v>
      </c>
      <c r="K17">
        <v>1</v>
      </c>
      <c r="L17" s="96">
        <v>129200</v>
      </c>
      <c r="M17">
        <v>45250</v>
      </c>
      <c r="N17">
        <v>51700</v>
      </c>
      <c r="O17">
        <v>58150</v>
      </c>
      <c r="P17">
        <v>64600</v>
      </c>
      <c r="Q17">
        <v>69800</v>
      </c>
      <c r="R17">
        <v>74950</v>
      </c>
      <c r="S17">
        <v>80150</v>
      </c>
      <c r="T17">
        <v>85300</v>
      </c>
      <c r="U17">
        <v>27150</v>
      </c>
      <c r="V17">
        <v>31000</v>
      </c>
      <c r="W17">
        <v>34900</v>
      </c>
      <c r="X17">
        <v>38750</v>
      </c>
      <c r="Y17">
        <v>41850</v>
      </c>
      <c r="Z17">
        <v>44950</v>
      </c>
      <c r="AA17">
        <v>50040</v>
      </c>
      <c r="AB17">
        <v>55720</v>
      </c>
      <c r="AC17">
        <v>72350</v>
      </c>
      <c r="AD17">
        <v>82700</v>
      </c>
      <c r="AE17">
        <v>93050</v>
      </c>
      <c r="AF17">
        <v>103350</v>
      </c>
      <c r="AG17">
        <v>111650</v>
      </c>
      <c r="AH17">
        <v>119900</v>
      </c>
      <c r="AI17">
        <v>128200</v>
      </c>
      <c r="AJ17">
        <v>136450</v>
      </c>
    </row>
    <row r="18" spans="1:36" ht="15" x14ac:dyDescent="0.25">
      <c r="A18" s="95" t="str">
        <f t="shared" si="0"/>
        <v>Hartford</v>
      </c>
      <c r="B18" t="s">
        <v>517</v>
      </c>
      <c r="C18" t="s">
        <v>337</v>
      </c>
      <c r="D18" t="s">
        <v>338</v>
      </c>
      <c r="E18" t="s">
        <v>339</v>
      </c>
      <c r="F18" t="s">
        <v>340</v>
      </c>
      <c r="G18" t="s">
        <v>341</v>
      </c>
      <c r="H18" t="s">
        <v>342</v>
      </c>
      <c r="I18" t="s">
        <v>343</v>
      </c>
      <c r="J18" t="s">
        <v>518</v>
      </c>
      <c r="K18">
        <v>1</v>
      </c>
      <c r="L18" s="96">
        <v>129200</v>
      </c>
      <c r="M18">
        <v>45250</v>
      </c>
      <c r="N18">
        <v>51700</v>
      </c>
      <c r="O18">
        <v>58150</v>
      </c>
      <c r="P18">
        <v>64600</v>
      </c>
      <c r="Q18">
        <v>69800</v>
      </c>
      <c r="R18">
        <v>74950</v>
      </c>
      <c r="S18">
        <v>80150</v>
      </c>
      <c r="T18">
        <v>85300</v>
      </c>
      <c r="U18">
        <v>27150</v>
      </c>
      <c r="V18">
        <v>31000</v>
      </c>
      <c r="W18">
        <v>34900</v>
      </c>
      <c r="X18">
        <v>38750</v>
      </c>
      <c r="Y18">
        <v>41850</v>
      </c>
      <c r="Z18">
        <v>44950</v>
      </c>
      <c r="AA18">
        <v>50040</v>
      </c>
      <c r="AB18">
        <v>55720</v>
      </c>
      <c r="AC18">
        <v>72350</v>
      </c>
      <c r="AD18">
        <v>82700</v>
      </c>
      <c r="AE18">
        <v>93050</v>
      </c>
      <c r="AF18">
        <v>103350</v>
      </c>
      <c r="AG18">
        <v>111650</v>
      </c>
      <c r="AH18">
        <v>119900</v>
      </c>
      <c r="AI18">
        <v>128200</v>
      </c>
      <c r="AJ18">
        <v>136450</v>
      </c>
    </row>
    <row r="19" spans="1:36" ht="15" x14ac:dyDescent="0.25">
      <c r="A19" s="95" t="str">
        <f t="shared" si="0"/>
        <v>Hebron</v>
      </c>
      <c r="B19" t="s">
        <v>523</v>
      </c>
      <c r="C19" t="s">
        <v>337</v>
      </c>
      <c r="D19" t="s">
        <v>338</v>
      </c>
      <c r="E19" t="s">
        <v>339</v>
      </c>
      <c r="F19" t="s">
        <v>340</v>
      </c>
      <c r="G19" t="s">
        <v>341</v>
      </c>
      <c r="H19" t="s">
        <v>342</v>
      </c>
      <c r="I19" t="s">
        <v>343</v>
      </c>
      <c r="J19" t="s">
        <v>524</v>
      </c>
      <c r="K19">
        <v>1</v>
      </c>
      <c r="L19" s="96">
        <v>129200</v>
      </c>
      <c r="M19">
        <v>45250</v>
      </c>
      <c r="N19">
        <v>51700</v>
      </c>
      <c r="O19">
        <v>58150</v>
      </c>
      <c r="P19">
        <v>64600</v>
      </c>
      <c r="Q19">
        <v>69800</v>
      </c>
      <c r="R19">
        <v>74950</v>
      </c>
      <c r="S19">
        <v>80150</v>
      </c>
      <c r="T19">
        <v>85300</v>
      </c>
      <c r="U19">
        <v>27150</v>
      </c>
      <c r="V19">
        <v>31000</v>
      </c>
      <c r="W19">
        <v>34900</v>
      </c>
      <c r="X19">
        <v>38750</v>
      </c>
      <c r="Y19">
        <v>41850</v>
      </c>
      <c r="Z19">
        <v>44950</v>
      </c>
      <c r="AA19">
        <v>50040</v>
      </c>
      <c r="AB19">
        <v>55720</v>
      </c>
      <c r="AC19">
        <v>72350</v>
      </c>
      <c r="AD19">
        <v>82700</v>
      </c>
      <c r="AE19">
        <v>93050</v>
      </c>
      <c r="AF19">
        <v>103350</v>
      </c>
      <c r="AG19">
        <v>111650</v>
      </c>
      <c r="AH19">
        <v>119900</v>
      </c>
      <c r="AI19">
        <v>128200</v>
      </c>
      <c r="AJ19">
        <v>136450</v>
      </c>
    </row>
    <row r="20" spans="1:36" ht="15" x14ac:dyDescent="0.25">
      <c r="A20" s="95" t="str">
        <f t="shared" si="0"/>
        <v>Manchester</v>
      </c>
      <c r="B20" t="s">
        <v>547</v>
      </c>
      <c r="C20" t="s">
        <v>337</v>
      </c>
      <c r="D20" t="s">
        <v>338</v>
      </c>
      <c r="E20" t="s">
        <v>339</v>
      </c>
      <c r="F20" t="s">
        <v>340</v>
      </c>
      <c r="G20" t="s">
        <v>341</v>
      </c>
      <c r="H20" t="s">
        <v>342</v>
      </c>
      <c r="I20" t="s">
        <v>343</v>
      </c>
      <c r="J20" t="s">
        <v>548</v>
      </c>
      <c r="K20">
        <v>1</v>
      </c>
      <c r="L20" s="96">
        <v>129200</v>
      </c>
      <c r="M20">
        <v>45250</v>
      </c>
      <c r="N20">
        <v>51700</v>
      </c>
      <c r="O20">
        <v>58150</v>
      </c>
      <c r="P20">
        <v>64600</v>
      </c>
      <c r="Q20">
        <v>69800</v>
      </c>
      <c r="R20">
        <v>74950</v>
      </c>
      <c r="S20">
        <v>80150</v>
      </c>
      <c r="T20">
        <v>85300</v>
      </c>
      <c r="U20">
        <v>27150</v>
      </c>
      <c r="V20">
        <v>31000</v>
      </c>
      <c r="W20">
        <v>34900</v>
      </c>
      <c r="X20">
        <v>38750</v>
      </c>
      <c r="Y20">
        <v>41850</v>
      </c>
      <c r="Z20">
        <v>44950</v>
      </c>
      <c r="AA20">
        <v>50040</v>
      </c>
      <c r="AB20">
        <v>55720</v>
      </c>
      <c r="AC20">
        <v>72350</v>
      </c>
      <c r="AD20">
        <v>82700</v>
      </c>
      <c r="AE20">
        <v>93050</v>
      </c>
      <c r="AF20">
        <v>103350</v>
      </c>
      <c r="AG20">
        <v>111650</v>
      </c>
      <c r="AH20">
        <v>119900</v>
      </c>
      <c r="AI20">
        <v>128200</v>
      </c>
      <c r="AJ20">
        <v>136450</v>
      </c>
    </row>
    <row r="21" spans="1:36" ht="15" x14ac:dyDescent="0.25">
      <c r="A21" s="95" t="str">
        <f t="shared" si="0"/>
        <v>Mansfield</v>
      </c>
      <c r="B21" t="s">
        <v>549</v>
      </c>
      <c r="C21" t="s">
        <v>337</v>
      </c>
      <c r="D21" t="s">
        <v>338</v>
      </c>
      <c r="E21" t="s">
        <v>339</v>
      </c>
      <c r="F21" t="s">
        <v>340</v>
      </c>
      <c r="G21" t="s">
        <v>341</v>
      </c>
      <c r="H21" t="s">
        <v>342</v>
      </c>
      <c r="I21" t="s">
        <v>343</v>
      </c>
      <c r="J21" t="s">
        <v>550</v>
      </c>
      <c r="K21">
        <v>1</v>
      </c>
      <c r="L21" s="96">
        <v>129200</v>
      </c>
      <c r="M21">
        <v>45250</v>
      </c>
      <c r="N21">
        <v>51700</v>
      </c>
      <c r="O21">
        <v>58150</v>
      </c>
      <c r="P21">
        <v>64600</v>
      </c>
      <c r="Q21">
        <v>69800</v>
      </c>
      <c r="R21">
        <v>74950</v>
      </c>
      <c r="S21">
        <v>80150</v>
      </c>
      <c r="T21">
        <v>85300</v>
      </c>
      <c r="U21">
        <v>27150</v>
      </c>
      <c r="V21">
        <v>31000</v>
      </c>
      <c r="W21">
        <v>34900</v>
      </c>
      <c r="X21">
        <v>38750</v>
      </c>
      <c r="Y21">
        <v>41850</v>
      </c>
      <c r="Z21">
        <v>44950</v>
      </c>
      <c r="AA21">
        <v>50040</v>
      </c>
      <c r="AB21">
        <v>55720</v>
      </c>
      <c r="AC21">
        <v>72350</v>
      </c>
      <c r="AD21">
        <v>82700</v>
      </c>
      <c r="AE21">
        <v>93050</v>
      </c>
      <c r="AF21">
        <v>103350</v>
      </c>
      <c r="AG21">
        <v>111650</v>
      </c>
      <c r="AH21">
        <v>119900</v>
      </c>
      <c r="AI21">
        <v>128200</v>
      </c>
      <c r="AJ21">
        <v>136450</v>
      </c>
    </row>
    <row r="22" spans="1:36" ht="15" x14ac:dyDescent="0.25">
      <c r="A22" s="95" t="str">
        <f t="shared" si="0"/>
        <v>Marlborough</v>
      </c>
      <c r="B22" t="s">
        <v>551</v>
      </c>
      <c r="C22" t="s">
        <v>337</v>
      </c>
      <c r="D22" t="s">
        <v>338</v>
      </c>
      <c r="E22" t="s">
        <v>339</v>
      </c>
      <c r="F22" t="s">
        <v>340</v>
      </c>
      <c r="G22" t="s">
        <v>341</v>
      </c>
      <c r="H22" t="s">
        <v>342</v>
      </c>
      <c r="I22" t="s">
        <v>343</v>
      </c>
      <c r="J22" t="s">
        <v>552</v>
      </c>
      <c r="K22">
        <v>1</v>
      </c>
      <c r="L22" s="96">
        <v>129200</v>
      </c>
      <c r="M22">
        <v>45250</v>
      </c>
      <c r="N22">
        <v>51700</v>
      </c>
      <c r="O22">
        <v>58150</v>
      </c>
      <c r="P22">
        <v>64600</v>
      </c>
      <c r="Q22">
        <v>69800</v>
      </c>
      <c r="R22">
        <v>74950</v>
      </c>
      <c r="S22">
        <v>80150</v>
      </c>
      <c r="T22">
        <v>85300</v>
      </c>
      <c r="U22">
        <v>27150</v>
      </c>
      <c r="V22">
        <v>31000</v>
      </c>
      <c r="W22">
        <v>34900</v>
      </c>
      <c r="X22">
        <v>38750</v>
      </c>
      <c r="Y22">
        <v>41850</v>
      </c>
      <c r="Z22">
        <v>44950</v>
      </c>
      <c r="AA22">
        <v>50040</v>
      </c>
      <c r="AB22">
        <v>55720</v>
      </c>
      <c r="AC22">
        <v>72350</v>
      </c>
      <c r="AD22">
        <v>82700</v>
      </c>
      <c r="AE22">
        <v>93050</v>
      </c>
      <c r="AF22">
        <v>103350</v>
      </c>
      <c r="AG22">
        <v>111650</v>
      </c>
      <c r="AH22">
        <v>119900</v>
      </c>
      <c r="AI22">
        <v>128200</v>
      </c>
      <c r="AJ22">
        <v>136450</v>
      </c>
    </row>
    <row r="23" spans="1:36" ht="15" x14ac:dyDescent="0.25">
      <c r="A23" s="95" t="str">
        <f t="shared" si="0"/>
        <v>New Britain</v>
      </c>
      <c r="B23" t="s">
        <v>573</v>
      </c>
      <c r="C23" t="s">
        <v>337</v>
      </c>
      <c r="D23" t="s">
        <v>338</v>
      </c>
      <c r="E23" t="s">
        <v>339</v>
      </c>
      <c r="F23" t="s">
        <v>340</v>
      </c>
      <c r="G23" t="s">
        <v>341</v>
      </c>
      <c r="H23" t="s">
        <v>342</v>
      </c>
      <c r="I23" t="s">
        <v>343</v>
      </c>
      <c r="J23" t="s">
        <v>574</v>
      </c>
      <c r="K23">
        <v>1</v>
      </c>
      <c r="L23" s="96">
        <v>129200</v>
      </c>
      <c r="M23">
        <v>45250</v>
      </c>
      <c r="N23">
        <v>51700</v>
      </c>
      <c r="O23">
        <v>58150</v>
      </c>
      <c r="P23">
        <v>64600</v>
      </c>
      <c r="Q23">
        <v>69800</v>
      </c>
      <c r="R23">
        <v>74950</v>
      </c>
      <c r="S23">
        <v>80150</v>
      </c>
      <c r="T23">
        <v>85300</v>
      </c>
      <c r="U23">
        <v>27150</v>
      </c>
      <c r="V23">
        <v>31000</v>
      </c>
      <c r="W23">
        <v>34900</v>
      </c>
      <c r="X23">
        <v>38750</v>
      </c>
      <c r="Y23">
        <v>41850</v>
      </c>
      <c r="Z23">
        <v>44950</v>
      </c>
      <c r="AA23">
        <v>50040</v>
      </c>
      <c r="AB23">
        <v>55720</v>
      </c>
      <c r="AC23">
        <v>72350</v>
      </c>
      <c r="AD23">
        <v>82700</v>
      </c>
      <c r="AE23">
        <v>93050</v>
      </c>
      <c r="AF23">
        <v>103350</v>
      </c>
      <c r="AG23">
        <v>111650</v>
      </c>
      <c r="AH23">
        <v>119900</v>
      </c>
      <c r="AI23">
        <v>128200</v>
      </c>
      <c r="AJ23">
        <v>136450</v>
      </c>
    </row>
    <row r="24" spans="1:36" ht="15" x14ac:dyDescent="0.25">
      <c r="A24" s="95" t="str">
        <f t="shared" si="0"/>
        <v>Newington</v>
      </c>
      <c r="B24" t="s">
        <v>591</v>
      </c>
      <c r="C24" t="s">
        <v>337</v>
      </c>
      <c r="D24" t="s">
        <v>338</v>
      </c>
      <c r="E24" t="s">
        <v>339</v>
      </c>
      <c r="F24" t="s">
        <v>340</v>
      </c>
      <c r="G24" t="s">
        <v>341</v>
      </c>
      <c r="H24" t="s">
        <v>342</v>
      </c>
      <c r="I24" t="s">
        <v>343</v>
      </c>
      <c r="J24" t="s">
        <v>592</v>
      </c>
      <c r="K24">
        <v>1</v>
      </c>
      <c r="L24" s="96">
        <v>129200</v>
      </c>
      <c r="M24">
        <v>45250</v>
      </c>
      <c r="N24">
        <v>51700</v>
      </c>
      <c r="O24">
        <v>58150</v>
      </c>
      <c r="P24">
        <v>64600</v>
      </c>
      <c r="Q24">
        <v>69800</v>
      </c>
      <c r="R24">
        <v>74950</v>
      </c>
      <c r="S24">
        <v>80150</v>
      </c>
      <c r="T24">
        <v>85300</v>
      </c>
      <c r="U24">
        <v>27150</v>
      </c>
      <c r="V24">
        <v>31000</v>
      </c>
      <c r="W24">
        <v>34900</v>
      </c>
      <c r="X24">
        <v>38750</v>
      </c>
      <c r="Y24">
        <v>41850</v>
      </c>
      <c r="Z24">
        <v>44950</v>
      </c>
      <c r="AA24">
        <v>50040</v>
      </c>
      <c r="AB24">
        <v>55720</v>
      </c>
      <c r="AC24">
        <v>72350</v>
      </c>
      <c r="AD24">
        <v>82700</v>
      </c>
      <c r="AE24">
        <v>93050</v>
      </c>
      <c r="AF24">
        <v>103350</v>
      </c>
      <c r="AG24">
        <v>111650</v>
      </c>
      <c r="AH24">
        <v>119900</v>
      </c>
      <c r="AI24">
        <v>128200</v>
      </c>
      <c r="AJ24">
        <v>136450</v>
      </c>
    </row>
    <row r="25" spans="1:36" ht="15" x14ac:dyDescent="0.25">
      <c r="A25" s="95" t="str">
        <f t="shared" si="0"/>
        <v>Plainville</v>
      </c>
      <c r="B25" t="s">
        <v>623</v>
      </c>
      <c r="C25" t="s">
        <v>337</v>
      </c>
      <c r="D25" t="s">
        <v>338</v>
      </c>
      <c r="E25" t="s">
        <v>339</v>
      </c>
      <c r="F25" t="s">
        <v>340</v>
      </c>
      <c r="G25" t="s">
        <v>341</v>
      </c>
      <c r="H25" t="s">
        <v>342</v>
      </c>
      <c r="I25" t="s">
        <v>343</v>
      </c>
      <c r="J25" t="s">
        <v>624</v>
      </c>
      <c r="K25">
        <v>1</v>
      </c>
      <c r="L25" s="96">
        <v>129200</v>
      </c>
      <c r="M25">
        <v>45250</v>
      </c>
      <c r="N25">
        <v>51700</v>
      </c>
      <c r="O25">
        <v>58150</v>
      </c>
      <c r="P25">
        <v>64600</v>
      </c>
      <c r="Q25">
        <v>69800</v>
      </c>
      <c r="R25">
        <v>74950</v>
      </c>
      <c r="S25">
        <v>80150</v>
      </c>
      <c r="T25">
        <v>85300</v>
      </c>
      <c r="U25">
        <v>27150</v>
      </c>
      <c r="V25">
        <v>31000</v>
      </c>
      <c r="W25">
        <v>34900</v>
      </c>
      <c r="X25">
        <v>38750</v>
      </c>
      <c r="Y25">
        <v>41850</v>
      </c>
      <c r="Z25">
        <v>44950</v>
      </c>
      <c r="AA25">
        <v>50040</v>
      </c>
      <c r="AB25">
        <v>55720</v>
      </c>
      <c r="AC25">
        <v>72350</v>
      </c>
      <c r="AD25">
        <v>82700</v>
      </c>
      <c r="AE25">
        <v>93050</v>
      </c>
      <c r="AF25">
        <v>103350</v>
      </c>
      <c r="AG25">
        <v>111650</v>
      </c>
      <c r="AH25">
        <v>119900</v>
      </c>
      <c r="AI25">
        <v>128200</v>
      </c>
      <c r="AJ25">
        <v>136450</v>
      </c>
    </row>
    <row r="26" spans="1:36" ht="15" x14ac:dyDescent="0.25">
      <c r="A26" s="95" t="str">
        <f t="shared" si="0"/>
        <v>Rocky Hill</v>
      </c>
      <c r="B26" t="s">
        <v>641</v>
      </c>
      <c r="C26" t="s">
        <v>337</v>
      </c>
      <c r="D26" t="s">
        <v>338</v>
      </c>
      <c r="E26" t="s">
        <v>339</v>
      </c>
      <c r="F26" t="s">
        <v>340</v>
      </c>
      <c r="G26" t="s">
        <v>341</v>
      </c>
      <c r="H26" t="s">
        <v>342</v>
      </c>
      <c r="I26" t="s">
        <v>343</v>
      </c>
      <c r="J26" t="s">
        <v>642</v>
      </c>
      <c r="K26">
        <v>1</v>
      </c>
      <c r="L26" s="96">
        <v>129200</v>
      </c>
      <c r="M26">
        <v>45250</v>
      </c>
      <c r="N26">
        <v>51700</v>
      </c>
      <c r="O26">
        <v>58150</v>
      </c>
      <c r="P26">
        <v>64600</v>
      </c>
      <c r="Q26">
        <v>69800</v>
      </c>
      <c r="R26">
        <v>74950</v>
      </c>
      <c r="S26">
        <v>80150</v>
      </c>
      <c r="T26">
        <v>85300</v>
      </c>
      <c r="U26">
        <v>27150</v>
      </c>
      <c r="V26">
        <v>31000</v>
      </c>
      <c r="W26">
        <v>34900</v>
      </c>
      <c r="X26">
        <v>38750</v>
      </c>
      <c r="Y26">
        <v>41850</v>
      </c>
      <c r="Z26">
        <v>44950</v>
      </c>
      <c r="AA26">
        <v>50040</v>
      </c>
      <c r="AB26">
        <v>55720</v>
      </c>
      <c r="AC26">
        <v>72350</v>
      </c>
      <c r="AD26">
        <v>82700</v>
      </c>
      <c r="AE26">
        <v>93050</v>
      </c>
      <c r="AF26">
        <v>103350</v>
      </c>
      <c r="AG26">
        <v>111650</v>
      </c>
      <c r="AH26">
        <v>119900</v>
      </c>
      <c r="AI26">
        <v>128200</v>
      </c>
      <c r="AJ26">
        <v>136450</v>
      </c>
    </row>
    <row r="27" spans="1:36" ht="15" x14ac:dyDescent="0.25">
      <c r="A27" s="95" t="str">
        <f t="shared" si="0"/>
        <v>Simsbury</v>
      </c>
      <c r="B27" t="s">
        <v>659</v>
      </c>
      <c r="C27" t="s">
        <v>337</v>
      </c>
      <c r="D27" t="s">
        <v>338</v>
      </c>
      <c r="E27" t="s">
        <v>339</v>
      </c>
      <c r="F27" t="s">
        <v>340</v>
      </c>
      <c r="G27" t="s">
        <v>341</v>
      </c>
      <c r="H27" t="s">
        <v>342</v>
      </c>
      <c r="I27" t="s">
        <v>343</v>
      </c>
      <c r="J27" t="s">
        <v>660</v>
      </c>
      <c r="K27">
        <v>1</v>
      </c>
      <c r="L27" s="96">
        <v>129200</v>
      </c>
      <c r="M27">
        <v>45250</v>
      </c>
      <c r="N27">
        <v>51700</v>
      </c>
      <c r="O27">
        <v>58150</v>
      </c>
      <c r="P27">
        <v>64600</v>
      </c>
      <c r="Q27">
        <v>69800</v>
      </c>
      <c r="R27">
        <v>74950</v>
      </c>
      <c r="S27">
        <v>80150</v>
      </c>
      <c r="T27">
        <v>85300</v>
      </c>
      <c r="U27">
        <v>27150</v>
      </c>
      <c r="V27">
        <v>31000</v>
      </c>
      <c r="W27">
        <v>34900</v>
      </c>
      <c r="X27">
        <v>38750</v>
      </c>
      <c r="Y27">
        <v>41850</v>
      </c>
      <c r="Z27">
        <v>44950</v>
      </c>
      <c r="AA27">
        <v>50040</v>
      </c>
      <c r="AB27">
        <v>55720</v>
      </c>
      <c r="AC27">
        <v>72350</v>
      </c>
      <c r="AD27">
        <v>82700</v>
      </c>
      <c r="AE27">
        <v>93050</v>
      </c>
      <c r="AF27">
        <v>103350</v>
      </c>
      <c r="AG27">
        <v>111650</v>
      </c>
      <c r="AH27">
        <v>119900</v>
      </c>
      <c r="AI27">
        <v>128200</v>
      </c>
      <c r="AJ27">
        <v>136450</v>
      </c>
    </row>
    <row r="28" spans="1:36" ht="15" x14ac:dyDescent="0.25">
      <c r="A28" s="95" t="str">
        <f t="shared" si="0"/>
        <v>Somers</v>
      </c>
      <c r="B28" t="s">
        <v>661</v>
      </c>
      <c r="C28" t="s">
        <v>337</v>
      </c>
      <c r="D28" t="s">
        <v>338</v>
      </c>
      <c r="E28" t="s">
        <v>339</v>
      </c>
      <c r="F28" t="s">
        <v>340</v>
      </c>
      <c r="G28" t="s">
        <v>341</v>
      </c>
      <c r="H28" t="s">
        <v>342</v>
      </c>
      <c r="I28" t="s">
        <v>343</v>
      </c>
      <c r="J28" t="s">
        <v>662</v>
      </c>
      <c r="K28">
        <v>1</v>
      </c>
      <c r="L28" s="96">
        <v>129200</v>
      </c>
      <c r="M28">
        <v>45250</v>
      </c>
      <c r="N28">
        <v>51700</v>
      </c>
      <c r="O28">
        <v>58150</v>
      </c>
      <c r="P28">
        <v>64600</v>
      </c>
      <c r="Q28">
        <v>69800</v>
      </c>
      <c r="R28">
        <v>74950</v>
      </c>
      <c r="S28">
        <v>80150</v>
      </c>
      <c r="T28">
        <v>85300</v>
      </c>
      <c r="U28">
        <v>27150</v>
      </c>
      <c r="V28">
        <v>31000</v>
      </c>
      <c r="W28">
        <v>34900</v>
      </c>
      <c r="X28">
        <v>38750</v>
      </c>
      <c r="Y28">
        <v>41850</v>
      </c>
      <c r="Z28">
        <v>44950</v>
      </c>
      <c r="AA28">
        <v>50040</v>
      </c>
      <c r="AB28">
        <v>55720</v>
      </c>
      <c r="AC28">
        <v>72350</v>
      </c>
      <c r="AD28">
        <v>82700</v>
      </c>
      <c r="AE28">
        <v>93050</v>
      </c>
      <c r="AF28">
        <v>103350</v>
      </c>
      <c r="AG28">
        <v>111650</v>
      </c>
      <c r="AH28">
        <v>119900</v>
      </c>
      <c r="AI28">
        <v>128200</v>
      </c>
      <c r="AJ28">
        <v>136450</v>
      </c>
    </row>
    <row r="29" spans="1:36" ht="15" x14ac:dyDescent="0.25">
      <c r="A29" s="95" t="str">
        <f t="shared" si="0"/>
        <v>Southington</v>
      </c>
      <c r="B29" t="s">
        <v>667</v>
      </c>
      <c r="C29" t="s">
        <v>337</v>
      </c>
      <c r="D29" t="s">
        <v>338</v>
      </c>
      <c r="E29" t="s">
        <v>339</v>
      </c>
      <c r="F29" t="s">
        <v>340</v>
      </c>
      <c r="G29" t="s">
        <v>341</v>
      </c>
      <c r="H29" t="s">
        <v>342</v>
      </c>
      <c r="I29" t="s">
        <v>343</v>
      </c>
      <c r="J29" t="s">
        <v>668</v>
      </c>
      <c r="K29">
        <v>1</v>
      </c>
      <c r="L29" s="96">
        <v>129200</v>
      </c>
      <c r="M29">
        <v>45250</v>
      </c>
      <c r="N29">
        <v>51700</v>
      </c>
      <c r="O29">
        <v>58150</v>
      </c>
      <c r="P29">
        <v>64600</v>
      </c>
      <c r="Q29">
        <v>69800</v>
      </c>
      <c r="R29">
        <v>74950</v>
      </c>
      <c r="S29">
        <v>80150</v>
      </c>
      <c r="T29">
        <v>85300</v>
      </c>
      <c r="U29">
        <v>27150</v>
      </c>
      <c r="V29">
        <v>31000</v>
      </c>
      <c r="W29">
        <v>34900</v>
      </c>
      <c r="X29">
        <v>38750</v>
      </c>
      <c r="Y29">
        <v>41850</v>
      </c>
      <c r="Z29">
        <v>44950</v>
      </c>
      <c r="AA29">
        <v>50040</v>
      </c>
      <c r="AB29">
        <v>55720</v>
      </c>
      <c r="AC29">
        <v>72350</v>
      </c>
      <c r="AD29">
        <v>82700</v>
      </c>
      <c r="AE29">
        <v>93050</v>
      </c>
      <c r="AF29">
        <v>103350</v>
      </c>
      <c r="AG29">
        <v>111650</v>
      </c>
      <c r="AH29">
        <v>119900</v>
      </c>
      <c r="AI29">
        <v>128200</v>
      </c>
      <c r="AJ29">
        <v>136450</v>
      </c>
    </row>
    <row r="30" spans="1:36" ht="15" x14ac:dyDescent="0.25">
      <c r="A30" s="95" t="str">
        <f t="shared" si="0"/>
        <v>South Windsor</v>
      </c>
      <c r="B30" t="s">
        <v>663</v>
      </c>
      <c r="C30" t="s">
        <v>337</v>
      </c>
      <c r="D30" t="s">
        <v>338</v>
      </c>
      <c r="E30" t="s">
        <v>339</v>
      </c>
      <c r="F30" t="s">
        <v>340</v>
      </c>
      <c r="G30" t="s">
        <v>341</v>
      </c>
      <c r="H30" t="s">
        <v>342</v>
      </c>
      <c r="I30" t="s">
        <v>343</v>
      </c>
      <c r="J30" t="s">
        <v>664</v>
      </c>
      <c r="K30">
        <v>1</v>
      </c>
      <c r="L30" s="96">
        <v>129200</v>
      </c>
      <c r="M30">
        <v>45250</v>
      </c>
      <c r="N30">
        <v>51700</v>
      </c>
      <c r="O30">
        <v>58150</v>
      </c>
      <c r="P30">
        <v>64600</v>
      </c>
      <c r="Q30">
        <v>69800</v>
      </c>
      <c r="R30">
        <v>74950</v>
      </c>
      <c r="S30">
        <v>80150</v>
      </c>
      <c r="T30">
        <v>85300</v>
      </c>
      <c r="U30">
        <v>27150</v>
      </c>
      <c r="V30">
        <v>31000</v>
      </c>
      <c r="W30">
        <v>34900</v>
      </c>
      <c r="X30">
        <v>38750</v>
      </c>
      <c r="Y30">
        <v>41850</v>
      </c>
      <c r="Z30">
        <v>44950</v>
      </c>
      <c r="AA30">
        <v>50040</v>
      </c>
      <c r="AB30">
        <v>55720</v>
      </c>
      <c r="AC30">
        <v>72350</v>
      </c>
      <c r="AD30">
        <v>82700</v>
      </c>
      <c r="AE30">
        <v>93050</v>
      </c>
      <c r="AF30">
        <v>103350</v>
      </c>
      <c r="AG30">
        <v>111650</v>
      </c>
      <c r="AH30">
        <v>119900</v>
      </c>
      <c r="AI30">
        <v>128200</v>
      </c>
      <c r="AJ30">
        <v>136450</v>
      </c>
    </row>
    <row r="31" spans="1:36" ht="15" x14ac:dyDescent="0.25">
      <c r="A31" s="95" t="str">
        <f t="shared" si="0"/>
        <v>Stafford</v>
      </c>
      <c r="B31" t="s">
        <v>671</v>
      </c>
      <c r="C31" t="s">
        <v>337</v>
      </c>
      <c r="D31" t="s">
        <v>338</v>
      </c>
      <c r="E31" t="s">
        <v>339</v>
      </c>
      <c r="F31" t="s">
        <v>340</v>
      </c>
      <c r="G31" t="s">
        <v>341</v>
      </c>
      <c r="H31" t="s">
        <v>342</v>
      </c>
      <c r="I31" t="s">
        <v>343</v>
      </c>
      <c r="J31" t="s">
        <v>672</v>
      </c>
      <c r="K31">
        <v>1</v>
      </c>
      <c r="L31" s="96">
        <v>129200</v>
      </c>
      <c r="M31">
        <v>45250</v>
      </c>
      <c r="N31">
        <v>51700</v>
      </c>
      <c r="O31">
        <v>58150</v>
      </c>
      <c r="P31">
        <v>64600</v>
      </c>
      <c r="Q31">
        <v>69800</v>
      </c>
      <c r="R31">
        <v>74950</v>
      </c>
      <c r="S31">
        <v>80150</v>
      </c>
      <c r="T31">
        <v>85300</v>
      </c>
      <c r="U31">
        <v>27150</v>
      </c>
      <c r="V31">
        <v>31000</v>
      </c>
      <c r="W31">
        <v>34900</v>
      </c>
      <c r="X31">
        <v>38750</v>
      </c>
      <c r="Y31">
        <v>41850</v>
      </c>
      <c r="Z31">
        <v>44950</v>
      </c>
      <c r="AA31">
        <v>50040</v>
      </c>
      <c r="AB31">
        <v>55720</v>
      </c>
      <c r="AC31">
        <v>72350</v>
      </c>
      <c r="AD31">
        <v>82700</v>
      </c>
      <c r="AE31">
        <v>93050</v>
      </c>
      <c r="AF31">
        <v>103350</v>
      </c>
      <c r="AG31">
        <v>111650</v>
      </c>
      <c r="AH31">
        <v>119900</v>
      </c>
      <c r="AI31">
        <v>128200</v>
      </c>
      <c r="AJ31">
        <v>136450</v>
      </c>
    </row>
    <row r="32" spans="1:36" ht="15" x14ac:dyDescent="0.25">
      <c r="A32" s="95" t="str">
        <f t="shared" si="0"/>
        <v>Suffield</v>
      </c>
      <c r="B32" t="s">
        <v>685</v>
      </c>
      <c r="C32" t="s">
        <v>337</v>
      </c>
      <c r="D32" t="s">
        <v>338</v>
      </c>
      <c r="E32" t="s">
        <v>339</v>
      </c>
      <c r="F32" t="s">
        <v>340</v>
      </c>
      <c r="G32" t="s">
        <v>341</v>
      </c>
      <c r="H32" t="s">
        <v>342</v>
      </c>
      <c r="I32" t="s">
        <v>343</v>
      </c>
      <c r="J32" t="s">
        <v>686</v>
      </c>
      <c r="K32">
        <v>1</v>
      </c>
      <c r="L32" s="96">
        <v>129200</v>
      </c>
      <c r="M32">
        <v>45250</v>
      </c>
      <c r="N32">
        <v>51700</v>
      </c>
      <c r="O32">
        <v>58150</v>
      </c>
      <c r="P32">
        <v>64600</v>
      </c>
      <c r="Q32">
        <v>69800</v>
      </c>
      <c r="R32">
        <v>74950</v>
      </c>
      <c r="S32">
        <v>80150</v>
      </c>
      <c r="T32">
        <v>85300</v>
      </c>
      <c r="U32">
        <v>27150</v>
      </c>
      <c r="V32">
        <v>31000</v>
      </c>
      <c r="W32">
        <v>34900</v>
      </c>
      <c r="X32">
        <v>38750</v>
      </c>
      <c r="Y32">
        <v>41850</v>
      </c>
      <c r="Z32">
        <v>44950</v>
      </c>
      <c r="AA32">
        <v>50040</v>
      </c>
      <c r="AB32">
        <v>55720</v>
      </c>
      <c r="AC32">
        <v>72350</v>
      </c>
      <c r="AD32">
        <v>82700</v>
      </c>
      <c r="AE32">
        <v>93050</v>
      </c>
      <c r="AF32">
        <v>103350</v>
      </c>
      <c r="AG32">
        <v>111650</v>
      </c>
      <c r="AH32">
        <v>119900</v>
      </c>
      <c r="AI32">
        <v>128200</v>
      </c>
      <c r="AJ32">
        <v>136450</v>
      </c>
    </row>
    <row r="33" spans="1:36" ht="15" x14ac:dyDescent="0.25">
      <c r="A33" s="95" t="str">
        <f t="shared" si="0"/>
        <v>Tolland</v>
      </c>
      <c r="B33" t="s">
        <v>691</v>
      </c>
      <c r="C33" t="s">
        <v>337</v>
      </c>
      <c r="D33" t="s">
        <v>338</v>
      </c>
      <c r="E33" t="s">
        <v>339</v>
      </c>
      <c r="F33" t="s">
        <v>340</v>
      </c>
      <c r="G33" t="s">
        <v>341</v>
      </c>
      <c r="H33" t="s">
        <v>342</v>
      </c>
      <c r="I33" t="s">
        <v>343</v>
      </c>
      <c r="J33" t="s">
        <v>692</v>
      </c>
      <c r="K33">
        <v>1</v>
      </c>
      <c r="L33" s="96">
        <v>129200</v>
      </c>
      <c r="M33">
        <v>45250</v>
      </c>
      <c r="N33">
        <v>51700</v>
      </c>
      <c r="O33">
        <v>58150</v>
      </c>
      <c r="P33">
        <v>64600</v>
      </c>
      <c r="Q33">
        <v>69800</v>
      </c>
      <c r="R33">
        <v>74950</v>
      </c>
      <c r="S33">
        <v>80150</v>
      </c>
      <c r="T33">
        <v>85300</v>
      </c>
      <c r="U33">
        <v>27150</v>
      </c>
      <c r="V33">
        <v>31000</v>
      </c>
      <c r="W33">
        <v>34900</v>
      </c>
      <c r="X33">
        <v>38750</v>
      </c>
      <c r="Y33">
        <v>41850</v>
      </c>
      <c r="Z33">
        <v>44950</v>
      </c>
      <c r="AA33">
        <v>50040</v>
      </c>
      <c r="AB33">
        <v>55720</v>
      </c>
      <c r="AC33">
        <v>72350</v>
      </c>
      <c r="AD33">
        <v>82700</v>
      </c>
      <c r="AE33">
        <v>93050</v>
      </c>
      <c r="AF33">
        <v>103350</v>
      </c>
      <c r="AG33">
        <v>111650</v>
      </c>
      <c r="AH33">
        <v>119900</v>
      </c>
      <c r="AI33">
        <v>128200</v>
      </c>
      <c r="AJ33">
        <v>136450</v>
      </c>
    </row>
    <row r="34" spans="1:36" ht="15" x14ac:dyDescent="0.25">
      <c r="A34" s="95" t="str">
        <f t="shared" si="0"/>
        <v>Vernon</v>
      </c>
      <c r="B34" t="s">
        <v>703</v>
      </c>
      <c r="C34" t="s">
        <v>337</v>
      </c>
      <c r="D34" t="s">
        <v>338</v>
      </c>
      <c r="E34" t="s">
        <v>339</v>
      </c>
      <c r="F34" t="s">
        <v>340</v>
      </c>
      <c r="G34" t="s">
        <v>341</v>
      </c>
      <c r="H34" t="s">
        <v>342</v>
      </c>
      <c r="I34" t="s">
        <v>343</v>
      </c>
      <c r="J34" t="s">
        <v>704</v>
      </c>
      <c r="K34">
        <v>1</v>
      </c>
      <c r="L34" s="96">
        <v>129200</v>
      </c>
      <c r="M34">
        <v>45250</v>
      </c>
      <c r="N34">
        <v>51700</v>
      </c>
      <c r="O34">
        <v>58150</v>
      </c>
      <c r="P34">
        <v>64600</v>
      </c>
      <c r="Q34">
        <v>69800</v>
      </c>
      <c r="R34">
        <v>74950</v>
      </c>
      <c r="S34">
        <v>80150</v>
      </c>
      <c r="T34">
        <v>85300</v>
      </c>
      <c r="U34">
        <v>27150</v>
      </c>
      <c r="V34">
        <v>31000</v>
      </c>
      <c r="W34">
        <v>34900</v>
      </c>
      <c r="X34">
        <v>38750</v>
      </c>
      <c r="Y34">
        <v>41850</v>
      </c>
      <c r="Z34">
        <v>44950</v>
      </c>
      <c r="AA34">
        <v>50040</v>
      </c>
      <c r="AB34">
        <v>55720</v>
      </c>
      <c r="AC34">
        <v>72350</v>
      </c>
      <c r="AD34">
        <v>82700</v>
      </c>
      <c r="AE34">
        <v>93050</v>
      </c>
      <c r="AF34">
        <v>103350</v>
      </c>
      <c r="AG34">
        <v>111650</v>
      </c>
      <c r="AH34">
        <v>119900</v>
      </c>
      <c r="AI34">
        <v>128200</v>
      </c>
      <c r="AJ34">
        <v>136450</v>
      </c>
    </row>
    <row r="35" spans="1:36" ht="15" x14ac:dyDescent="0.25">
      <c r="A35" s="95" t="str">
        <f t="shared" si="0"/>
        <v>West Hartford</v>
      </c>
      <c r="B35" t="s">
        <v>719</v>
      </c>
      <c r="C35" t="s">
        <v>337</v>
      </c>
      <c r="D35" t="s">
        <v>338</v>
      </c>
      <c r="E35" t="s">
        <v>339</v>
      </c>
      <c r="F35" t="s">
        <v>340</v>
      </c>
      <c r="G35" t="s">
        <v>341</v>
      </c>
      <c r="H35" t="s">
        <v>342</v>
      </c>
      <c r="I35" t="s">
        <v>343</v>
      </c>
      <c r="J35" t="s">
        <v>720</v>
      </c>
      <c r="K35">
        <v>1</v>
      </c>
      <c r="L35" s="96">
        <v>129200</v>
      </c>
      <c r="M35">
        <v>45250</v>
      </c>
      <c r="N35">
        <v>51700</v>
      </c>
      <c r="O35">
        <v>58150</v>
      </c>
      <c r="P35">
        <v>64600</v>
      </c>
      <c r="Q35">
        <v>69800</v>
      </c>
      <c r="R35">
        <v>74950</v>
      </c>
      <c r="S35">
        <v>80150</v>
      </c>
      <c r="T35">
        <v>85300</v>
      </c>
      <c r="U35">
        <v>27150</v>
      </c>
      <c r="V35">
        <v>31000</v>
      </c>
      <c r="W35">
        <v>34900</v>
      </c>
      <c r="X35">
        <v>38750</v>
      </c>
      <c r="Y35">
        <v>41850</v>
      </c>
      <c r="Z35">
        <v>44950</v>
      </c>
      <c r="AA35">
        <v>50040</v>
      </c>
      <c r="AB35">
        <v>55720</v>
      </c>
      <c r="AC35">
        <v>72350</v>
      </c>
      <c r="AD35">
        <v>82700</v>
      </c>
      <c r="AE35">
        <v>93050</v>
      </c>
      <c r="AF35">
        <v>103350</v>
      </c>
      <c r="AG35">
        <v>111650</v>
      </c>
      <c r="AH35">
        <v>119900</v>
      </c>
      <c r="AI35">
        <v>128200</v>
      </c>
      <c r="AJ35">
        <v>136450</v>
      </c>
    </row>
    <row r="36" spans="1:36" ht="15" x14ac:dyDescent="0.25">
      <c r="A36" s="95" t="str">
        <f t="shared" si="0"/>
        <v>Wethersfield</v>
      </c>
      <c r="B36" t="s">
        <v>735</v>
      </c>
      <c r="C36" t="s">
        <v>337</v>
      </c>
      <c r="D36" t="s">
        <v>338</v>
      </c>
      <c r="E36" t="s">
        <v>339</v>
      </c>
      <c r="F36" t="s">
        <v>340</v>
      </c>
      <c r="G36" t="s">
        <v>341</v>
      </c>
      <c r="H36" t="s">
        <v>342</v>
      </c>
      <c r="I36" t="s">
        <v>343</v>
      </c>
      <c r="J36" t="s">
        <v>736</v>
      </c>
      <c r="K36">
        <v>1</v>
      </c>
      <c r="L36" s="96">
        <v>129200</v>
      </c>
      <c r="M36">
        <v>45250</v>
      </c>
      <c r="N36">
        <v>51700</v>
      </c>
      <c r="O36">
        <v>58150</v>
      </c>
      <c r="P36">
        <v>64600</v>
      </c>
      <c r="Q36">
        <v>69800</v>
      </c>
      <c r="R36">
        <v>74950</v>
      </c>
      <c r="S36">
        <v>80150</v>
      </c>
      <c r="T36">
        <v>85300</v>
      </c>
      <c r="U36">
        <v>27150</v>
      </c>
      <c r="V36">
        <v>31000</v>
      </c>
      <c r="W36">
        <v>34900</v>
      </c>
      <c r="X36">
        <v>38750</v>
      </c>
      <c r="Y36">
        <v>41850</v>
      </c>
      <c r="Z36">
        <v>44950</v>
      </c>
      <c r="AA36">
        <v>50040</v>
      </c>
      <c r="AB36">
        <v>55720</v>
      </c>
      <c r="AC36">
        <v>72350</v>
      </c>
      <c r="AD36">
        <v>82700</v>
      </c>
      <c r="AE36">
        <v>93050</v>
      </c>
      <c r="AF36">
        <v>103350</v>
      </c>
      <c r="AG36">
        <v>111650</v>
      </c>
      <c r="AH36">
        <v>119900</v>
      </c>
      <c r="AI36">
        <v>128200</v>
      </c>
      <c r="AJ36">
        <v>136450</v>
      </c>
    </row>
    <row r="37" spans="1:36" ht="15" x14ac:dyDescent="0.25">
      <c r="A37" s="95" t="str">
        <f t="shared" si="0"/>
        <v>Willington</v>
      </c>
      <c r="B37" t="s">
        <v>737</v>
      </c>
      <c r="C37" t="s">
        <v>337</v>
      </c>
      <c r="D37" t="s">
        <v>338</v>
      </c>
      <c r="E37" t="s">
        <v>339</v>
      </c>
      <c r="F37" t="s">
        <v>340</v>
      </c>
      <c r="G37" t="s">
        <v>341</v>
      </c>
      <c r="H37" t="s">
        <v>342</v>
      </c>
      <c r="I37" t="s">
        <v>343</v>
      </c>
      <c r="J37" t="s">
        <v>738</v>
      </c>
      <c r="K37">
        <v>1</v>
      </c>
      <c r="L37" s="96">
        <v>129200</v>
      </c>
      <c r="M37">
        <v>45250</v>
      </c>
      <c r="N37">
        <v>51700</v>
      </c>
      <c r="O37">
        <v>58150</v>
      </c>
      <c r="P37">
        <v>64600</v>
      </c>
      <c r="Q37">
        <v>69800</v>
      </c>
      <c r="R37">
        <v>74950</v>
      </c>
      <c r="S37">
        <v>80150</v>
      </c>
      <c r="T37">
        <v>85300</v>
      </c>
      <c r="U37">
        <v>27150</v>
      </c>
      <c r="V37">
        <v>31000</v>
      </c>
      <c r="W37">
        <v>34900</v>
      </c>
      <c r="X37">
        <v>38750</v>
      </c>
      <c r="Y37">
        <v>41850</v>
      </c>
      <c r="Z37">
        <v>44950</v>
      </c>
      <c r="AA37">
        <v>50040</v>
      </c>
      <c r="AB37">
        <v>55720</v>
      </c>
      <c r="AC37">
        <v>72350</v>
      </c>
      <c r="AD37">
        <v>82700</v>
      </c>
      <c r="AE37">
        <v>93050</v>
      </c>
      <c r="AF37">
        <v>103350</v>
      </c>
      <c r="AG37">
        <v>111650</v>
      </c>
      <c r="AH37">
        <v>119900</v>
      </c>
      <c r="AI37">
        <v>128200</v>
      </c>
      <c r="AJ37">
        <v>136450</v>
      </c>
    </row>
    <row r="38" spans="1:36" ht="15" x14ac:dyDescent="0.25">
      <c r="A38" s="95" t="str">
        <f t="shared" si="0"/>
        <v>Windsor</v>
      </c>
      <c r="B38" t="s">
        <v>749</v>
      </c>
      <c r="C38" t="s">
        <v>337</v>
      </c>
      <c r="D38" t="s">
        <v>338</v>
      </c>
      <c r="E38" t="s">
        <v>339</v>
      </c>
      <c r="F38" t="s">
        <v>340</v>
      </c>
      <c r="G38" t="s">
        <v>341</v>
      </c>
      <c r="H38" t="s">
        <v>342</v>
      </c>
      <c r="I38" t="s">
        <v>343</v>
      </c>
      <c r="J38" t="s">
        <v>750</v>
      </c>
      <c r="K38">
        <v>1</v>
      </c>
      <c r="L38" s="96">
        <v>129200</v>
      </c>
      <c r="M38">
        <v>45250</v>
      </c>
      <c r="N38">
        <v>51700</v>
      </c>
      <c r="O38">
        <v>58150</v>
      </c>
      <c r="P38">
        <v>64600</v>
      </c>
      <c r="Q38">
        <v>69800</v>
      </c>
      <c r="R38">
        <v>74950</v>
      </c>
      <c r="S38">
        <v>80150</v>
      </c>
      <c r="T38">
        <v>85300</v>
      </c>
      <c r="U38">
        <v>27150</v>
      </c>
      <c r="V38">
        <v>31000</v>
      </c>
      <c r="W38">
        <v>34900</v>
      </c>
      <c r="X38">
        <v>38750</v>
      </c>
      <c r="Y38">
        <v>41850</v>
      </c>
      <c r="Z38">
        <v>44950</v>
      </c>
      <c r="AA38">
        <v>50040</v>
      </c>
      <c r="AB38">
        <v>55720</v>
      </c>
      <c r="AC38">
        <v>72350</v>
      </c>
      <c r="AD38">
        <v>82700</v>
      </c>
      <c r="AE38">
        <v>93050</v>
      </c>
      <c r="AF38">
        <v>103350</v>
      </c>
      <c r="AG38">
        <v>111650</v>
      </c>
      <c r="AH38">
        <v>119900</v>
      </c>
      <c r="AI38">
        <v>128200</v>
      </c>
      <c r="AJ38">
        <v>136450</v>
      </c>
    </row>
    <row r="39" spans="1:36" ht="15" x14ac:dyDescent="0.25">
      <c r="A39" s="95" t="str">
        <f t="shared" si="0"/>
        <v>Windsor Locks</v>
      </c>
      <c r="B39" t="s">
        <v>747</v>
      </c>
      <c r="C39" t="s">
        <v>337</v>
      </c>
      <c r="D39" t="s">
        <v>338</v>
      </c>
      <c r="E39" t="s">
        <v>339</v>
      </c>
      <c r="F39" t="s">
        <v>340</v>
      </c>
      <c r="G39" t="s">
        <v>341</v>
      </c>
      <c r="H39" t="s">
        <v>342</v>
      </c>
      <c r="I39" t="s">
        <v>343</v>
      </c>
      <c r="J39" t="s">
        <v>748</v>
      </c>
      <c r="K39">
        <v>1</v>
      </c>
      <c r="L39" s="96">
        <v>129200</v>
      </c>
      <c r="M39">
        <v>45250</v>
      </c>
      <c r="N39">
        <v>51700</v>
      </c>
      <c r="O39">
        <v>58150</v>
      </c>
      <c r="P39">
        <v>64600</v>
      </c>
      <c r="Q39">
        <v>69800</v>
      </c>
      <c r="R39">
        <v>74950</v>
      </c>
      <c r="S39">
        <v>80150</v>
      </c>
      <c r="T39">
        <v>85300</v>
      </c>
      <c r="U39">
        <v>27150</v>
      </c>
      <c r="V39">
        <v>31000</v>
      </c>
      <c r="W39">
        <v>34900</v>
      </c>
      <c r="X39">
        <v>38750</v>
      </c>
      <c r="Y39">
        <v>41850</v>
      </c>
      <c r="Z39">
        <v>44950</v>
      </c>
      <c r="AA39">
        <v>50040</v>
      </c>
      <c r="AB39">
        <v>55720</v>
      </c>
      <c r="AC39">
        <v>72350</v>
      </c>
      <c r="AD39">
        <v>82700</v>
      </c>
      <c r="AE39">
        <v>93050</v>
      </c>
      <c r="AF39">
        <v>103350</v>
      </c>
      <c r="AG39">
        <v>111650</v>
      </c>
      <c r="AH39">
        <v>119900</v>
      </c>
      <c r="AI39">
        <v>128200</v>
      </c>
      <c r="AJ39">
        <v>136450</v>
      </c>
    </row>
    <row r="40" spans="1:36" ht="15" x14ac:dyDescent="0.25">
      <c r="A40" s="95" t="str">
        <f t="shared" si="0"/>
        <v>Bridgeport</v>
      </c>
      <c r="B40" t="s">
        <v>395</v>
      </c>
      <c r="C40" t="s">
        <v>337</v>
      </c>
      <c r="D40" t="s">
        <v>338</v>
      </c>
      <c r="E40" t="s">
        <v>339</v>
      </c>
      <c r="F40" t="s">
        <v>396</v>
      </c>
      <c r="G40" t="s">
        <v>397</v>
      </c>
      <c r="H40" t="s">
        <v>398</v>
      </c>
      <c r="I40" t="s">
        <v>399</v>
      </c>
      <c r="J40" t="s">
        <v>400</v>
      </c>
      <c r="K40">
        <v>1</v>
      </c>
      <c r="L40" s="96">
        <v>156800</v>
      </c>
      <c r="M40">
        <v>49200</v>
      </c>
      <c r="N40">
        <v>56250</v>
      </c>
      <c r="O40">
        <v>63300</v>
      </c>
      <c r="P40">
        <v>70300</v>
      </c>
      <c r="Q40">
        <v>75950</v>
      </c>
      <c r="R40">
        <v>81550</v>
      </c>
      <c r="S40">
        <v>87200</v>
      </c>
      <c r="T40">
        <v>92800</v>
      </c>
      <c r="U40">
        <v>29550</v>
      </c>
      <c r="V40">
        <v>33800</v>
      </c>
      <c r="W40">
        <v>38000</v>
      </c>
      <c r="X40">
        <v>42200</v>
      </c>
      <c r="Y40">
        <v>45600</v>
      </c>
      <c r="Z40">
        <v>49000</v>
      </c>
      <c r="AA40">
        <v>52350</v>
      </c>
      <c r="AB40">
        <v>55750</v>
      </c>
      <c r="AC40">
        <v>78750</v>
      </c>
      <c r="AD40">
        <v>90000</v>
      </c>
      <c r="AE40">
        <v>101250</v>
      </c>
      <c r="AF40">
        <v>112500</v>
      </c>
      <c r="AG40">
        <v>121500</v>
      </c>
      <c r="AH40">
        <v>130500</v>
      </c>
      <c r="AI40">
        <v>139500</v>
      </c>
      <c r="AJ40">
        <v>148500</v>
      </c>
    </row>
    <row r="41" spans="1:36" ht="15" x14ac:dyDescent="0.25">
      <c r="A41" s="95" t="str">
        <f t="shared" si="0"/>
        <v>Easton</v>
      </c>
      <c r="B41" t="s">
        <v>475</v>
      </c>
      <c r="C41" t="s">
        <v>337</v>
      </c>
      <c r="D41" t="s">
        <v>338</v>
      </c>
      <c r="E41" t="s">
        <v>339</v>
      </c>
      <c r="F41" t="s">
        <v>476</v>
      </c>
      <c r="G41" t="s">
        <v>477</v>
      </c>
      <c r="H41" t="s">
        <v>398</v>
      </c>
      <c r="I41" t="s">
        <v>399</v>
      </c>
      <c r="J41" t="s">
        <v>478</v>
      </c>
      <c r="K41">
        <v>1</v>
      </c>
      <c r="L41" s="96">
        <v>156800</v>
      </c>
      <c r="M41">
        <v>49200</v>
      </c>
      <c r="N41">
        <v>56250</v>
      </c>
      <c r="O41">
        <v>63300</v>
      </c>
      <c r="P41">
        <v>70300</v>
      </c>
      <c r="Q41">
        <v>75950</v>
      </c>
      <c r="R41">
        <v>81550</v>
      </c>
      <c r="S41">
        <v>87200</v>
      </c>
      <c r="T41">
        <v>92800</v>
      </c>
      <c r="U41">
        <v>29550</v>
      </c>
      <c r="V41">
        <v>33800</v>
      </c>
      <c r="W41">
        <v>38000</v>
      </c>
      <c r="X41">
        <v>42200</v>
      </c>
      <c r="Y41">
        <v>45600</v>
      </c>
      <c r="Z41">
        <v>49000</v>
      </c>
      <c r="AA41">
        <v>52350</v>
      </c>
      <c r="AB41">
        <v>55750</v>
      </c>
      <c r="AC41">
        <v>78750</v>
      </c>
      <c r="AD41">
        <v>90000</v>
      </c>
      <c r="AE41">
        <v>101250</v>
      </c>
      <c r="AF41">
        <v>112500</v>
      </c>
      <c r="AG41">
        <v>121500</v>
      </c>
      <c r="AH41">
        <v>130500</v>
      </c>
      <c r="AI41">
        <v>139500</v>
      </c>
      <c r="AJ41">
        <v>148500</v>
      </c>
    </row>
    <row r="42" spans="1:36" ht="15" x14ac:dyDescent="0.25">
      <c r="A42" s="95" t="str">
        <f t="shared" si="0"/>
        <v>Fairfield</v>
      </c>
      <c r="B42" t="s">
        <v>487</v>
      </c>
      <c r="C42" t="s">
        <v>337</v>
      </c>
      <c r="D42" t="s">
        <v>338</v>
      </c>
      <c r="E42" t="s">
        <v>339</v>
      </c>
      <c r="F42" t="s">
        <v>488</v>
      </c>
      <c r="G42" t="s">
        <v>489</v>
      </c>
      <c r="H42" t="s">
        <v>398</v>
      </c>
      <c r="I42" t="s">
        <v>399</v>
      </c>
      <c r="J42" t="s">
        <v>490</v>
      </c>
      <c r="K42">
        <v>1</v>
      </c>
      <c r="L42" s="96">
        <v>156800</v>
      </c>
      <c r="M42">
        <v>49200</v>
      </c>
      <c r="N42">
        <v>56250</v>
      </c>
      <c r="O42">
        <v>63300</v>
      </c>
      <c r="P42">
        <v>70300</v>
      </c>
      <c r="Q42">
        <v>75950</v>
      </c>
      <c r="R42">
        <v>81550</v>
      </c>
      <c r="S42">
        <v>87200</v>
      </c>
      <c r="T42">
        <v>92800</v>
      </c>
      <c r="U42">
        <v>29550</v>
      </c>
      <c r="V42">
        <v>33800</v>
      </c>
      <c r="W42">
        <v>38000</v>
      </c>
      <c r="X42">
        <v>42200</v>
      </c>
      <c r="Y42">
        <v>45600</v>
      </c>
      <c r="Z42">
        <v>49000</v>
      </c>
      <c r="AA42">
        <v>52350</v>
      </c>
      <c r="AB42">
        <v>55750</v>
      </c>
      <c r="AC42">
        <v>78750</v>
      </c>
      <c r="AD42">
        <v>90000</v>
      </c>
      <c r="AE42">
        <v>101250</v>
      </c>
      <c r="AF42">
        <v>112500</v>
      </c>
      <c r="AG42">
        <v>121500</v>
      </c>
      <c r="AH42">
        <v>130500</v>
      </c>
      <c r="AI42">
        <v>139500</v>
      </c>
      <c r="AJ42">
        <v>148500</v>
      </c>
    </row>
    <row r="43" spans="1:36" ht="15" x14ac:dyDescent="0.25">
      <c r="A43" s="95" t="str">
        <f t="shared" si="0"/>
        <v>Monroe</v>
      </c>
      <c r="B43" t="s">
        <v>563</v>
      </c>
      <c r="C43" t="s">
        <v>337</v>
      </c>
      <c r="D43" t="s">
        <v>338</v>
      </c>
      <c r="E43" t="s">
        <v>339</v>
      </c>
      <c r="F43" t="s">
        <v>564</v>
      </c>
      <c r="G43" t="s">
        <v>565</v>
      </c>
      <c r="H43" t="s">
        <v>398</v>
      </c>
      <c r="I43" t="s">
        <v>399</v>
      </c>
      <c r="J43" t="s">
        <v>566</v>
      </c>
      <c r="K43">
        <v>1</v>
      </c>
      <c r="L43" s="96">
        <v>156800</v>
      </c>
      <c r="M43">
        <v>49200</v>
      </c>
      <c r="N43">
        <v>56250</v>
      </c>
      <c r="O43">
        <v>63300</v>
      </c>
      <c r="P43">
        <v>70300</v>
      </c>
      <c r="Q43">
        <v>75950</v>
      </c>
      <c r="R43">
        <v>81550</v>
      </c>
      <c r="S43">
        <v>87200</v>
      </c>
      <c r="T43">
        <v>92800</v>
      </c>
      <c r="U43">
        <v>29550</v>
      </c>
      <c r="V43">
        <v>33800</v>
      </c>
      <c r="W43">
        <v>38000</v>
      </c>
      <c r="X43">
        <v>42200</v>
      </c>
      <c r="Y43">
        <v>45600</v>
      </c>
      <c r="Z43">
        <v>49000</v>
      </c>
      <c r="AA43">
        <v>52350</v>
      </c>
      <c r="AB43">
        <v>55750</v>
      </c>
      <c r="AC43">
        <v>78750</v>
      </c>
      <c r="AD43">
        <v>90000</v>
      </c>
      <c r="AE43">
        <v>101250</v>
      </c>
      <c r="AF43">
        <v>112500</v>
      </c>
      <c r="AG43">
        <v>121500</v>
      </c>
      <c r="AH43">
        <v>130500</v>
      </c>
      <c r="AI43">
        <v>139500</v>
      </c>
      <c r="AJ43">
        <v>148500</v>
      </c>
    </row>
    <row r="44" spans="1:36" ht="15" x14ac:dyDescent="0.25">
      <c r="A44" s="95" t="str">
        <f t="shared" si="0"/>
        <v>Stratford</v>
      </c>
      <c r="B44" t="s">
        <v>681</v>
      </c>
      <c r="C44" t="s">
        <v>337</v>
      </c>
      <c r="D44" t="s">
        <v>338</v>
      </c>
      <c r="E44" t="s">
        <v>339</v>
      </c>
      <c r="F44" t="s">
        <v>682</v>
      </c>
      <c r="G44" t="s">
        <v>683</v>
      </c>
      <c r="H44" t="s">
        <v>398</v>
      </c>
      <c r="I44" t="s">
        <v>399</v>
      </c>
      <c r="J44" t="s">
        <v>684</v>
      </c>
      <c r="K44">
        <v>1</v>
      </c>
      <c r="L44" s="96">
        <v>156800</v>
      </c>
      <c r="M44">
        <v>49200</v>
      </c>
      <c r="N44">
        <v>56250</v>
      </c>
      <c r="O44">
        <v>63300</v>
      </c>
      <c r="P44">
        <v>70300</v>
      </c>
      <c r="Q44">
        <v>75950</v>
      </c>
      <c r="R44">
        <v>81550</v>
      </c>
      <c r="S44">
        <v>87200</v>
      </c>
      <c r="T44">
        <v>92800</v>
      </c>
      <c r="U44">
        <v>29550</v>
      </c>
      <c r="V44">
        <v>33800</v>
      </c>
      <c r="W44">
        <v>38000</v>
      </c>
      <c r="X44">
        <v>42200</v>
      </c>
      <c r="Y44">
        <v>45600</v>
      </c>
      <c r="Z44">
        <v>49000</v>
      </c>
      <c r="AA44">
        <v>52350</v>
      </c>
      <c r="AB44">
        <v>55750</v>
      </c>
      <c r="AC44">
        <v>78750</v>
      </c>
      <c r="AD44">
        <v>90000</v>
      </c>
      <c r="AE44">
        <v>101250</v>
      </c>
      <c r="AF44">
        <v>112500</v>
      </c>
      <c r="AG44">
        <v>121500</v>
      </c>
      <c r="AH44">
        <v>130500</v>
      </c>
      <c r="AI44">
        <v>139500</v>
      </c>
      <c r="AJ44">
        <v>148500</v>
      </c>
    </row>
    <row r="45" spans="1:36" ht="15" x14ac:dyDescent="0.25">
      <c r="A45" s="95" t="str">
        <f t="shared" si="0"/>
        <v>Trumbull</v>
      </c>
      <c r="B45" t="s">
        <v>695</v>
      </c>
      <c r="C45" t="s">
        <v>337</v>
      </c>
      <c r="D45" t="s">
        <v>338</v>
      </c>
      <c r="E45" t="s">
        <v>339</v>
      </c>
      <c r="F45" t="s">
        <v>696</v>
      </c>
      <c r="G45" t="s">
        <v>697</v>
      </c>
      <c r="H45" t="s">
        <v>398</v>
      </c>
      <c r="I45" t="s">
        <v>399</v>
      </c>
      <c r="J45" t="s">
        <v>698</v>
      </c>
      <c r="K45">
        <v>1</v>
      </c>
      <c r="L45" s="96">
        <v>156800</v>
      </c>
      <c r="M45">
        <v>49200</v>
      </c>
      <c r="N45">
        <v>56250</v>
      </c>
      <c r="O45">
        <v>63300</v>
      </c>
      <c r="P45">
        <v>70300</v>
      </c>
      <c r="Q45">
        <v>75950</v>
      </c>
      <c r="R45">
        <v>81550</v>
      </c>
      <c r="S45">
        <v>87200</v>
      </c>
      <c r="T45">
        <v>92800</v>
      </c>
      <c r="U45">
        <v>29550</v>
      </c>
      <c r="V45">
        <v>33800</v>
      </c>
      <c r="W45">
        <v>38000</v>
      </c>
      <c r="X45">
        <v>42200</v>
      </c>
      <c r="Y45">
        <v>45600</v>
      </c>
      <c r="Z45">
        <v>49000</v>
      </c>
      <c r="AA45">
        <v>52350</v>
      </c>
      <c r="AB45">
        <v>55750</v>
      </c>
      <c r="AC45">
        <v>78750</v>
      </c>
      <c r="AD45">
        <v>90000</v>
      </c>
      <c r="AE45">
        <v>101250</v>
      </c>
      <c r="AF45">
        <v>112500</v>
      </c>
      <c r="AG45">
        <v>121500</v>
      </c>
      <c r="AH45">
        <v>130500</v>
      </c>
      <c r="AI45">
        <v>139500</v>
      </c>
      <c r="AJ45">
        <v>148500</v>
      </c>
    </row>
    <row r="46" spans="1:36" ht="15" x14ac:dyDescent="0.25">
      <c r="A46" s="95" t="str">
        <f t="shared" si="0"/>
        <v>Chester</v>
      </c>
      <c r="B46" t="s">
        <v>423</v>
      </c>
      <c r="C46" t="s">
        <v>337</v>
      </c>
      <c r="D46" t="s">
        <v>338</v>
      </c>
      <c r="E46" t="s">
        <v>339</v>
      </c>
      <c r="F46" t="s">
        <v>340</v>
      </c>
      <c r="G46" t="s">
        <v>341</v>
      </c>
      <c r="H46" t="s">
        <v>424</v>
      </c>
      <c r="I46" t="s">
        <v>425</v>
      </c>
      <c r="J46" t="s">
        <v>426</v>
      </c>
      <c r="K46">
        <v>1</v>
      </c>
      <c r="L46" s="96">
        <v>129200</v>
      </c>
      <c r="M46">
        <v>45250</v>
      </c>
      <c r="N46">
        <v>51700</v>
      </c>
      <c r="O46">
        <v>58150</v>
      </c>
      <c r="P46">
        <v>64600</v>
      </c>
      <c r="Q46">
        <v>69800</v>
      </c>
      <c r="R46">
        <v>74950</v>
      </c>
      <c r="S46">
        <v>80150</v>
      </c>
      <c r="T46">
        <v>85300</v>
      </c>
      <c r="U46">
        <v>27150</v>
      </c>
      <c r="V46">
        <v>31000</v>
      </c>
      <c r="W46">
        <v>34900</v>
      </c>
      <c r="X46">
        <v>38750</v>
      </c>
      <c r="Y46">
        <v>41850</v>
      </c>
      <c r="Z46">
        <v>44950</v>
      </c>
      <c r="AA46">
        <v>50040</v>
      </c>
      <c r="AB46">
        <v>55720</v>
      </c>
      <c r="AC46">
        <v>72350</v>
      </c>
      <c r="AD46">
        <v>82700</v>
      </c>
      <c r="AE46">
        <v>93050</v>
      </c>
      <c r="AF46">
        <v>103350</v>
      </c>
      <c r="AG46">
        <v>111650</v>
      </c>
      <c r="AH46">
        <v>119900</v>
      </c>
      <c r="AI46">
        <v>128200</v>
      </c>
      <c r="AJ46">
        <v>136450</v>
      </c>
    </row>
    <row r="47" spans="1:36" ht="15" x14ac:dyDescent="0.25">
      <c r="A47" s="95" t="str">
        <f t="shared" si="0"/>
        <v>Clinton</v>
      </c>
      <c r="B47" t="s">
        <v>427</v>
      </c>
      <c r="C47" t="s">
        <v>337</v>
      </c>
      <c r="D47" t="s">
        <v>338</v>
      </c>
      <c r="E47" t="s">
        <v>339</v>
      </c>
      <c r="F47" t="s">
        <v>428</v>
      </c>
      <c r="G47" t="s">
        <v>429</v>
      </c>
      <c r="H47" t="s">
        <v>424</v>
      </c>
      <c r="I47" t="s">
        <v>425</v>
      </c>
      <c r="J47" t="s">
        <v>430</v>
      </c>
      <c r="K47">
        <v>1</v>
      </c>
      <c r="L47" s="96">
        <v>129200</v>
      </c>
      <c r="M47">
        <v>46000</v>
      </c>
      <c r="N47">
        <v>52550</v>
      </c>
      <c r="O47">
        <v>59100</v>
      </c>
      <c r="P47">
        <v>65650</v>
      </c>
      <c r="Q47">
        <v>70950</v>
      </c>
      <c r="R47">
        <v>76200</v>
      </c>
      <c r="S47">
        <v>81450</v>
      </c>
      <c r="T47">
        <v>86700</v>
      </c>
      <c r="U47">
        <v>27600</v>
      </c>
      <c r="V47">
        <v>31550</v>
      </c>
      <c r="W47">
        <v>35500</v>
      </c>
      <c r="X47">
        <v>39400</v>
      </c>
      <c r="Y47">
        <v>42600</v>
      </c>
      <c r="Z47">
        <v>45750</v>
      </c>
      <c r="AA47">
        <v>50040</v>
      </c>
      <c r="AB47">
        <v>55720</v>
      </c>
      <c r="AC47">
        <v>73550</v>
      </c>
      <c r="AD47">
        <v>84050</v>
      </c>
      <c r="AE47">
        <v>94550</v>
      </c>
      <c r="AF47">
        <v>105050</v>
      </c>
      <c r="AG47">
        <v>113500</v>
      </c>
      <c r="AH47">
        <v>121900</v>
      </c>
      <c r="AI47">
        <v>130300</v>
      </c>
      <c r="AJ47">
        <v>138700</v>
      </c>
    </row>
    <row r="48" spans="1:36" ht="15" x14ac:dyDescent="0.25">
      <c r="A48" s="95" t="str">
        <f t="shared" si="0"/>
        <v>Cromwell</v>
      </c>
      <c r="B48" t="s">
        <v>443</v>
      </c>
      <c r="C48" t="s">
        <v>337</v>
      </c>
      <c r="D48" t="s">
        <v>338</v>
      </c>
      <c r="E48" t="s">
        <v>339</v>
      </c>
      <c r="F48" t="s">
        <v>340</v>
      </c>
      <c r="G48" t="s">
        <v>341</v>
      </c>
      <c r="H48" t="s">
        <v>424</v>
      </c>
      <c r="I48" t="s">
        <v>425</v>
      </c>
      <c r="J48" t="s">
        <v>444</v>
      </c>
      <c r="K48">
        <v>1</v>
      </c>
      <c r="L48" s="96">
        <v>129200</v>
      </c>
      <c r="M48">
        <v>45250</v>
      </c>
      <c r="N48">
        <v>51700</v>
      </c>
      <c r="O48">
        <v>58150</v>
      </c>
      <c r="P48">
        <v>64600</v>
      </c>
      <c r="Q48">
        <v>69800</v>
      </c>
      <c r="R48">
        <v>74950</v>
      </c>
      <c r="S48">
        <v>80150</v>
      </c>
      <c r="T48">
        <v>85300</v>
      </c>
      <c r="U48">
        <v>27150</v>
      </c>
      <c r="V48">
        <v>31000</v>
      </c>
      <c r="W48">
        <v>34900</v>
      </c>
      <c r="X48">
        <v>38750</v>
      </c>
      <c r="Y48">
        <v>41850</v>
      </c>
      <c r="Z48">
        <v>44950</v>
      </c>
      <c r="AA48">
        <v>50040</v>
      </c>
      <c r="AB48">
        <v>55720</v>
      </c>
      <c r="AC48">
        <v>72350</v>
      </c>
      <c r="AD48">
        <v>82700</v>
      </c>
      <c r="AE48">
        <v>93050</v>
      </c>
      <c r="AF48">
        <v>103350</v>
      </c>
      <c r="AG48">
        <v>111650</v>
      </c>
      <c r="AH48">
        <v>119900</v>
      </c>
      <c r="AI48">
        <v>128200</v>
      </c>
      <c r="AJ48">
        <v>136450</v>
      </c>
    </row>
    <row r="49" spans="1:36" ht="15" x14ac:dyDescent="0.25">
      <c r="A49" s="95" t="str">
        <f t="shared" si="0"/>
        <v>Deep River</v>
      </c>
      <c r="B49" t="s">
        <v>451</v>
      </c>
      <c r="C49" t="s">
        <v>337</v>
      </c>
      <c r="D49" t="s">
        <v>338</v>
      </c>
      <c r="E49" t="s">
        <v>339</v>
      </c>
      <c r="F49" t="s">
        <v>452</v>
      </c>
      <c r="G49" t="s">
        <v>453</v>
      </c>
      <c r="H49" t="s">
        <v>424</v>
      </c>
      <c r="I49" t="s">
        <v>425</v>
      </c>
      <c r="J49" t="s">
        <v>454</v>
      </c>
      <c r="K49">
        <v>1</v>
      </c>
      <c r="L49" s="96">
        <v>129200</v>
      </c>
      <c r="M49">
        <v>46000</v>
      </c>
      <c r="N49">
        <v>52550</v>
      </c>
      <c r="O49">
        <v>59100</v>
      </c>
      <c r="P49">
        <v>65650</v>
      </c>
      <c r="Q49">
        <v>70950</v>
      </c>
      <c r="R49">
        <v>76200</v>
      </c>
      <c r="S49">
        <v>81450</v>
      </c>
      <c r="T49">
        <v>86700</v>
      </c>
      <c r="U49">
        <v>27600</v>
      </c>
      <c r="V49">
        <v>31550</v>
      </c>
      <c r="W49">
        <v>35500</v>
      </c>
      <c r="X49">
        <v>39400</v>
      </c>
      <c r="Y49">
        <v>42600</v>
      </c>
      <c r="Z49">
        <v>45750</v>
      </c>
      <c r="AA49">
        <v>50040</v>
      </c>
      <c r="AB49">
        <v>55720</v>
      </c>
      <c r="AC49">
        <v>73550</v>
      </c>
      <c r="AD49">
        <v>84050</v>
      </c>
      <c r="AE49">
        <v>94550</v>
      </c>
      <c r="AF49">
        <v>105050</v>
      </c>
      <c r="AG49">
        <v>113500</v>
      </c>
      <c r="AH49">
        <v>121900</v>
      </c>
      <c r="AI49">
        <v>130300</v>
      </c>
      <c r="AJ49">
        <v>138700</v>
      </c>
    </row>
    <row r="50" spans="1:36" ht="15" x14ac:dyDescent="0.25">
      <c r="A50" s="95" t="str">
        <f t="shared" si="0"/>
        <v>Durham</v>
      </c>
      <c r="B50" t="s">
        <v>457</v>
      </c>
      <c r="C50" t="s">
        <v>337</v>
      </c>
      <c r="D50" t="s">
        <v>338</v>
      </c>
      <c r="E50" t="s">
        <v>339</v>
      </c>
      <c r="F50" t="s">
        <v>340</v>
      </c>
      <c r="G50" t="s">
        <v>341</v>
      </c>
      <c r="H50" t="s">
        <v>424</v>
      </c>
      <c r="I50" t="s">
        <v>425</v>
      </c>
      <c r="J50" t="s">
        <v>458</v>
      </c>
      <c r="K50">
        <v>1</v>
      </c>
      <c r="L50" s="96">
        <v>129200</v>
      </c>
      <c r="M50">
        <v>45250</v>
      </c>
      <c r="N50">
        <v>51700</v>
      </c>
      <c r="O50">
        <v>58150</v>
      </c>
      <c r="P50">
        <v>64600</v>
      </c>
      <c r="Q50">
        <v>69800</v>
      </c>
      <c r="R50">
        <v>74950</v>
      </c>
      <c r="S50">
        <v>80150</v>
      </c>
      <c r="T50">
        <v>85300</v>
      </c>
      <c r="U50">
        <v>27150</v>
      </c>
      <c r="V50">
        <v>31000</v>
      </c>
      <c r="W50">
        <v>34900</v>
      </c>
      <c r="X50">
        <v>38750</v>
      </c>
      <c r="Y50">
        <v>41850</v>
      </c>
      <c r="Z50">
        <v>44950</v>
      </c>
      <c r="AA50">
        <v>50040</v>
      </c>
      <c r="AB50">
        <v>55720</v>
      </c>
      <c r="AC50">
        <v>72350</v>
      </c>
      <c r="AD50">
        <v>82700</v>
      </c>
      <c r="AE50">
        <v>93050</v>
      </c>
      <c r="AF50">
        <v>103350</v>
      </c>
      <c r="AG50">
        <v>111650</v>
      </c>
      <c r="AH50">
        <v>119900</v>
      </c>
      <c r="AI50">
        <v>128200</v>
      </c>
      <c r="AJ50">
        <v>136450</v>
      </c>
    </row>
    <row r="51" spans="1:36" ht="15" x14ac:dyDescent="0.25">
      <c r="A51" s="95" t="str">
        <f t="shared" si="0"/>
        <v>East Haddam</v>
      </c>
      <c r="B51" t="s">
        <v>461</v>
      </c>
      <c r="C51" t="s">
        <v>337</v>
      </c>
      <c r="D51" t="s">
        <v>338</v>
      </c>
      <c r="E51" t="s">
        <v>339</v>
      </c>
      <c r="F51" t="s">
        <v>340</v>
      </c>
      <c r="G51" t="s">
        <v>341</v>
      </c>
      <c r="H51" t="s">
        <v>424</v>
      </c>
      <c r="I51" t="s">
        <v>425</v>
      </c>
      <c r="J51" t="s">
        <v>462</v>
      </c>
      <c r="K51">
        <v>1</v>
      </c>
      <c r="L51" s="96">
        <v>129200</v>
      </c>
      <c r="M51">
        <v>45250</v>
      </c>
      <c r="N51">
        <v>51700</v>
      </c>
      <c r="O51">
        <v>58150</v>
      </c>
      <c r="P51">
        <v>64600</v>
      </c>
      <c r="Q51">
        <v>69800</v>
      </c>
      <c r="R51">
        <v>74950</v>
      </c>
      <c r="S51">
        <v>80150</v>
      </c>
      <c r="T51">
        <v>85300</v>
      </c>
      <c r="U51">
        <v>27150</v>
      </c>
      <c r="V51">
        <v>31000</v>
      </c>
      <c r="W51">
        <v>34900</v>
      </c>
      <c r="X51">
        <v>38750</v>
      </c>
      <c r="Y51">
        <v>41850</v>
      </c>
      <c r="Z51">
        <v>44950</v>
      </c>
      <c r="AA51">
        <v>50040</v>
      </c>
      <c r="AB51">
        <v>55720</v>
      </c>
      <c r="AC51">
        <v>72350</v>
      </c>
      <c r="AD51">
        <v>82700</v>
      </c>
      <c r="AE51">
        <v>93050</v>
      </c>
      <c r="AF51">
        <v>103350</v>
      </c>
      <c r="AG51">
        <v>111650</v>
      </c>
      <c r="AH51">
        <v>119900</v>
      </c>
      <c r="AI51">
        <v>128200</v>
      </c>
      <c r="AJ51">
        <v>136450</v>
      </c>
    </row>
    <row r="52" spans="1:36" ht="15" x14ac:dyDescent="0.25">
      <c r="A52" s="95" t="str">
        <f t="shared" si="0"/>
        <v>East Hampton</v>
      </c>
      <c r="B52" t="s">
        <v>463</v>
      </c>
      <c r="C52" t="s">
        <v>337</v>
      </c>
      <c r="D52" t="s">
        <v>338</v>
      </c>
      <c r="E52" t="s">
        <v>339</v>
      </c>
      <c r="F52" t="s">
        <v>340</v>
      </c>
      <c r="G52" t="s">
        <v>341</v>
      </c>
      <c r="H52" t="s">
        <v>424</v>
      </c>
      <c r="I52" t="s">
        <v>425</v>
      </c>
      <c r="J52" t="s">
        <v>464</v>
      </c>
      <c r="K52">
        <v>1</v>
      </c>
      <c r="L52" s="96">
        <v>129200</v>
      </c>
      <c r="M52">
        <v>45250</v>
      </c>
      <c r="N52">
        <v>51700</v>
      </c>
      <c r="O52">
        <v>58150</v>
      </c>
      <c r="P52">
        <v>64600</v>
      </c>
      <c r="Q52">
        <v>69800</v>
      </c>
      <c r="R52">
        <v>74950</v>
      </c>
      <c r="S52">
        <v>80150</v>
      </c>
      <c r="T52">
        <v>85300</v>
      </c>
      <c r="U52">
        <v>27150</v>
      </c>
      <c r="V52">
        <v>31000</v>
      </c>
      <c r="W52">
        <v>34900</v>
      </c>
      <c r="X52">
        <v>38750</v>
      </c>
      <c r="Y52">
        <v>41850</v>
      </c>
      <c r="Z52">
        <v>44950</v>
      </c>
      <c r="AA52">
        <v>50040</v>
      </c>
      <c r="AB52">
        <v>55720</v>
      </c>
      <c r="AC52">
        <v>72350</v>
      </c>
      <c r="AD52">
        <v>82700</v>
      </c>
      <c r="AE52">
        <v>93050</v>
      </c>
      <c r="AF52">
        <v>103350</v>
      </c>
      <c r="AG52">
        <v>111650</v>
      </c>
      <c r="AH52">
        <v>119900</v>
      </c>
      <c r="AI52">
        <v>128200</v>
      </c>
      <c r="AJ52">
        <v>136450</v>
      </c>
    </row>
    <row r="53" spans="1:36" ht="15" x14ac:dyDescent="0.25">
      <c r="A53" s="95" t="str">
        <f t="shared" si="0"/>
        <v>Essex</v>
      </c>
      <c r="B53" t="s">
        <v>483</v>
      </c>
      <c r="C53" t="s">
        <v>337</v>
      </c>
      <c r="D53" t="s">
        <v>338</v>
      </c>
      <c r="E53" t="s">
        <v>339</v>
      </c>
      <c r="F53" t="s">
        <v>484</v>
      </c>
      <c r="G53" t="s">
        <v>485</v>
      </c>
      <c r="H53" t="s">
        <v>424</v>
      </c>
      <c r="I53" t="s">
        <v>425</v>
      </c>
      <c r="J53" t="s">
        <v>486</v>
      </c>
      <c r="K53">
        <v>1</v>
      </c>
      <c r="L53" s="96">
        <v>129200</v>
      </c>
      <c r="M53">
        <v>46000</v>
      </c>
      <c r="N53">
        <v>52550</v>
      </c>
      <c r="O53">
        <v>59100</v>
      </c>
      <c r="P53">
        <v>65650</v>
      </c>
      <c r="Q53">
        <v>70950</v>
      </c>
      <c r="R53">
        <v>76200</v>
      </c>
      <c r="S53">
        <v>81450</v>
      </c>
      <c r="T53">
        <v>86700</v>
      </c>
      <c r="U53">
        <v>27600</v>
      </c>
      <c r="V53">
        <v>31550</v>
      </c>
      <c r="W53">
        <v>35500</v>
      </c>
      <c r="X53">
        <v>39400</v>
      </c>
      <c r="Y53">
        <v>42600</v>
      </c>
      <c r="Z53">
        <v>45750</v>
      </c>
      <c r="AA53">
        <v>50040</v>
      </c>
      <c r="AB53">
        <v>55720</v>
      </c>
      <c r="AC53">
        <v>73550</v>
      </c>
      <c r="AD53">
        <v>84050</v>
      </c>
      <c r="AE53">
        <v>94550</v>
      </c>
      <c r="AF53">
        <v>105050</v>
      </c>
      <c r="AG53">
        <v>113500</v>
      </c>
      <c r="AH53">
        <v>121900</v>
      </c>
      <c r="AI53">
        <v>130300</v>
      </c>
      <c r="AJ53">
        <v>138700</v>
      </c>
    </row>
    <row r="54" spans="1:36" ht="15" x14ac:dyDescent="0.25">
      <c r="A54" s="95" t="str">
        <f t="shared" si="0"/>
        <v>Haddam</v>
      </c>
      <c r="B54" t="s">
        <v>511</v>
      </c>
      <c r="C54" t="s">
        <v>337</v>
      </c>
      <c r="D54" t="s">
        <v>338</v>
      </c>
      <c r="E54" t="s">
        <v>339</v>
      </c>
      <c r="F54" t="s">
        <v>340</v>
      </c>
      <c r="G54" t="s">
        <v>341</v>
      </c>
      <c r="H54" t="s">
        <v>424</v>
      </c>
      <c r="I54" t="s">
        <v>425</v>
      </c>
      <c r="J54" t="s">
        <v>512</v>
      </c>
      <c r="K54">
        <v>1</v>
      </c>
      <c r="L54" s="96">
        <v>129200</v>
      </c>
      <c r="M54">
        <v>45250</v>
      </c>
      <c r="N54">
        <v>51700</v>
      </c>
      <c r="O54">
        <v>58150</v>
      </c>
      <c r="P54">
        <v>64600</v>
      </c>
      <c r="Q54">
        <v>69800</v>
      </c>
      <c r="R54">
        <v>74950</v>
      </c>
      <c r="S54">
        <v>80150</v>
      </c>
      <c r="T54">
        <v>85300</v>
      </c>
      <c r="U54">
        <v>27150</v>
      </c>
      <c r="V54">
        <v>31000</v>
      </c>
      <c r="W54">
        <v>34900</v>
      </c>
      <c r="X54">
        <v>38750</v>
      </c>
      <c r="Y54">
        <v>41850</v>
      </c>
      <c r="Z54">
        <v>44950</v>
      </c>
      <c r="AA54">
        <v>50040</v>
      </c>
      <c r="AB54">
        <v>55720</v>
      </c>
      <c r="AC54">
        <v>72350</v>
      </c>
      <c r="AD54">
        <v>82700</v>
      </c>
      <c r="AE54">
        <v>93050</v>
      </c>
      <c r="AF54">
        <v>103350</v>
      </c>
      <c r="AG54">
        <v>111650</v>
      </c>
      <c r="AH54">
        <v>119900</v>
      </c>
      <c r="AI54">
        <v>128200</v>
      </c>
      <c r="AJ54">
        <v>136450</v>
      </c>
    </row>
    <row r="55" spans="1:36" ht="15" x14ac:dyDescent="0.25">
      <c r="A55" s="95" t="str">
        <f t="shared" si="0"/>
        <v>Killingworth</v>
      </c>
      <c r="B55" t="s">
        <v>529</v>
      </c>
      <c r="C55" t="s">
        <v>337</v>
      </c>
      <c r="D55" t="s">
        <v>338</v>
      </c>
      <c r="E55" t="s">
        <v>339</v>
      </c>
      <c r="F55" t="s">
        <v>530</v>
      </c>
      <c r="G55" t="s">
        <v>531</v>
      </c>
      <c r="H55" t="s">
        <v>424</v>
      </c>
      <c r="I55" t="s">
        <v>425</v>
      </c>
      <c r="J55" t="s">
        <v>532</v>
      </c>
      <c r="K55">
        <v>1</v>
      </c>
      <c r="L55" s="96">
        <v>129200</v>
      </c>
      <c r="M55">
        <v>46000</v>
      </c>
      <c r="N55">
        <v>52550</v>
      </c>
      <c r="O55">
        <v>59100</v>
      </c>
      <c r="P55">
        <v>65650</v>
      </c>
      <c r="Q55">
        <v>70950</v>
      </c>
      <c r="R55">
        <v>76200</v>
      </c>
      <c r="S55">
        <v>81450</v>
      </c>
      <c r="T55">
        <v>86700</v>
      </c>
      <c r="U55">
        <v>27600</v>
      </c>
      <c r="V55">
        <v>31550</v>
      </c>
      <c r="W55">
        <v>35500</v>
      </c>
      <c r="X55">
        <v>39400</v>
      </c>
      <c r="Y55">
        <v>42600</v>
      </c>
      <c r="Z55">
        <v>45750</v>
      </c>
      <c r="AA55">
        <v>50040</v>
      </c>
      <c r="AB55">
        <v>55720</v>
      </c>
      <c r="AC55">
        <v>73550</v>
      </c>
      <c r="AD55">
        <v>84050</v>
      </c>
      <c r="AE55">
        <v>94550</v>
      </c>
      <c r="AF55">
        <v>105050</v>
      </c>
      <c r="AG55">
        <v>113500</v>
      </c>
      <c r="AH55">
        <v>121900</v>
      </c>
      <c r="AI55">
        <v>130300</v>
      </c>
      <c r="AJ55">
        <v>138700</v>
      </c>
    </row>
    <row r="56" spans="1:36" ht="15" x14ac:dyDescent="0.25">
      <c r="A56" s="95" t="str">
        <f t="shared" si="0"/>
        <v>Lyme</v>
      </c>
      <c r="B56" t="s">
        <v>543</v>
      </c>
      <c r="C56" t="s">
        <v>337</v>
      </c>
      <c r="D56" t="s">
        <v>338</v>
      </c>
      <c r="E56" t="s">
        <v>339</v>
      </c>
      <c r="F56" t="s">
        <v>340</v>
      </c>
      <c r="G56" t="s">
        <v>341</v>
      </c>
      <c r="H56" t="s">
        <v>424</v>
      </c>
      <c r="I56" t="s">
        <v>425</v>
      </c>
      <c r="J56" t="s">
        <v>544</v>
      </c>
      <c r="K56">
        <v>1</v>
      </c>
      <c r="L56" s="96">
        <v>129200</v>
      </c>
      <c r="M56">
        <v>45250</v>
      </c>
      <c r="N56">
        <v>51700</v>
      </c>
      <c r="O56">
        <v>58150</v>
      </c>
      <c r="P56">
        <v>64600</v>
      </c>
      <c r="Q56">
        <v>69800</v>
      </c>
      <c r="R56">
        <v>74950</v>
      </c>
      <c r="S56">
        <v>80150</v>
      </c>
      <c r="T56">
        <v>85300</v>
      </c>
      <c r="U56">
        <v>27150</v>
      </c>
      <c r="V56">
        <v>31000</v>
      </c>
      <c r="W56">
        <v>34900</v>
      </c>
      <c r="X56">
        <v>38750</v>
      </c>
      <c r="Y56">
        <v>41850</v>
      </c>
      <c r="Z56">
        <v>44950</v>
      </c>
      <c r="AA56">
        <v>50040</v>
      </c>
      <c r="AB56">
        <v>55720</v>
      </c>
      <c r="AC56">
        <v>72350</v>
      </c>
      <c r="AD56">
        <v>82700</v>
      </c>
      <c r="AE56">
        <v>93050</v>
      </c>
      <c r="AF56">
        <v>103350</v>
      </c>
      <c r="AG56">
        <v>111650</v>
      </c>
      <c r="AH56">
        <v>119900</v>
      </c>
      <c r="AI56">
        <v>128200</v>
      </c>
      <c r="AJ56">
        <v>136450</v>
      </c>
    </row>
    <row r="57" spans="1:36" ht="15" x14ac:dyDescent="0.25">
      <c r="A57" s="95" t="str">
        <f t="shared" si="0"/>
        <v>Middlefield</v>
      </c>
      <c r="B57" t="s">
        <v>557</v>
      </c>
      <c r="C57" t="s">
        <v>337</v>
      </c>
      <c r="D57" t="s">
        <v>338</v>
      </c>
      <c r="E57" t="s">
        <v>339</v>
      </c>
      <c r="F57" t="s">
        <v>340</v>
      </c>
      <c r="G57" t="s">
        <v>341</v>
      </c>
      <c r="H57" t="s">
        <v>424</v>
      </c>
      <c r="I57" t="s">
        <v>425</v>
      </c>
      <c r="J57" t="s">
        <v>558</v>
      </c>
      <c r="K57">
        <v>1</v>
      </c>
      <c r="L57" s="96">
        <v>129200</v>
      </c>
      <c r="M57">
        <v>45250</v>
      </c>
      <c r="N57">
        <v>51700</v>
      </c>
      <c r="O57">
        <v>58150</v>
      </c>
      <c r="P57">
        <v>64600</v>
      </c>
      <c r="Q57">
        <v>69800</v>
      </c>
      <c r="R57">
        <v>74950</v>
      </c>
      <c r="S57">
        <v>80150</v>
      </c>
      <c r="T57">
        <v>85300</v>
      </c>
      <c r="U57">
        <v>27150</v>
      </c>
      <c r="V57">
        <v>31000</v>
      </c>
      <c r="W57">
        <v>34900</v>
      </c>
      <c r="X57">
        <v>38750</v>
      </c>
      <c r="Y57">
        <v>41850</v>
      </c>
      <c r="Z57">
        <v>44950</v>
      </c>
      <c r="AA57">
        <v>50040</v>
      </c>
      <c r="AB57">
        <v>55720</v>
      </c>
      <c r="AC57">
        <v>72350</v>
      </c>
      <c r="AD57">
        <v>82700</v>
      </c>
      <c r="AE57">
        <v>93050</v>
      </c>
      <c r="AF57">
        <v>103350</v>
      </c>
      <c r="AG57">
        <v>111650</v>
      </c>
      <c r="AH57">
        <v>119900</v>
      </c>
      <c r="AI57">
        <v>128200</v>
      </c>
      <c r="AJ57">
        <v>136450</v>
      </c>
    </row>
    <row r="58" spans="1:36" ht="15" x14ac:dyDescent="0.25">
      <c r="A58" s="95" t="str">
        <f t="shared" si="0"/>
        <v>Middletown</v>
      </c>
      <c r="B58" t="s">
        <v>559</v>
      </c>
      <c r="C58" t="s">
        <v>337</v>
      </c>
      <c r="D58" t="s">
        <v>338</v>
      </c>
      <c r="E58" t="s">
        <v>339</v>
      </c>
      <c r="F58" t="s">
        <v>340</v>
      </c>
      <c r="G58" t="s">
        <v>341</v>
      </c>
      <c r="H58" t="s">
        <v>424</v>
      </c>
      <c r="I58" t="s">
        <v>425</v>
      </c>
      <c r="J58" t="s">
        <v>560</v>
      </c>
      <c r="K58">
        <v>1</v>
      </c>
      <c r="L58" s="96">
        <v>129200</v>
      </c>
      <c r="M58">
        <v>45250</v>
      </c>
      <c r="N58">
        <v>51700</v>
      </c>
      <c r="O58">
        <v>58150</v>
      </c>
      <c r="P58">
        <v>64600</v>
      </c>
      <c r="Q58">
        <v>69800</v>
      </c>
      <c r="R58">
        <v>74950</v>
      </c>
      <c r="S58">
        <v>80150</v>
      </c>
      <c r="T58">
        <v>85300</v>
      </c>
      <c r="U58">
        <v>27150</v>
      </c>
      <c r="V58">
        <v>31000</v>
      </c>
      <c r="W58">
        <v>34900</v>
      </c>
      <c r="X58">
        <v>38750</v>
      </c>
      <c r="Y58">
        <v>41850</v>
      </c>
      <c r="Z58">
        <v>44950</v>
      </c>
      <c r="AA58">
        <v>50040</v>
      </c>
      <c r="AB58">
        <v>55720</v>
      </c>
      <c r="AC58">
        <v>72350</v>
      </c>
      <c r="AD58">
        <v>82700</v>
      </c>
      <c r="AE58">
        <v>93050</v>
      </c>
      <c r="AF58">
        <v>103350</v>
      </c>
      <c r="AG58">
        <v>111650</v>
      </c>
      <c r="AH58">
        <v>119900</v>
      </c>
      <c r="AI58">
        <v>128200</v>
      </c>
      <c r="AJ58">
        <v>136450</v>
      </c>
    </row>
    <row r="59" spans="1:36" ht="15" x14ac:dyDescent="0.25">
      <c r="A59" s="95" t="str">
        <f t="shared" si="0"/>
        <v>Old Lyme</v>
      </c>
      <c r="B59" t="s">
        <v>611</v>
      </c>
      <c r="C59" t="s">
        <v>337</v>
      </c>
      <c r="D59" t="s">
        <v>338</v>
      </c>
      <c r="E59" t="s">
        <v>339</v>
      </c>
      <c r="F59" t="s">
        <v>340</v>
      </c>
      <c r="G59" t="s">
        <v>341</v>
      </c>
      <c r="H59" t="s">
        <v>424</v>
      </c>
      <c r="I59" t="s">
        <v>425</v>
      </c>
      <c r="J59" t="s">
        <v>612</v>
      </c>
      <c r="K59">
        <v>1</v>
      </c>
      <c r="L59" s="96">
        <v>129200</v>
      </c>
      <c r="M59">
        <v>45250</v>
      </c>
      <c r="N59">
        <v>51700</v>
      </c>
      <c r="O59">
        <v>58150</v>
      </c>
      <c r="P59">
        <v>64600</v>
      </c>
      <c r="Q59">
        <v>69800</v>
      </c>
      <c r="R59">
        <v>74950</v>
      </c>
      <c r="S59">
        <v>80150</v>
      </c>
      <c r="T59">
        <v>85300</v>
      </c>
      <c r="U59">
        <v>27150</v>
      </c>
      <c r="V59">
        <v>31000</v>
      </c>
      <c r="W59">
        <v>34900</v>
      </c>
      <c r="X59">
        <v>38750</v>
      </c>
      <c r="Y59">
        <v>41850</v>
      </c>
      <c r="Z59">
        <v>44950</v>
      </c>
      <c r="AA59">
        <v>50040</v>
      </c>
      <c r="AB59">
        <v>55720</v>
      </c>
      <c r="AC59">
        <v>72350</v>
      </c>
      <c r="AD59">
        <v>82700</v>
      </c>
      <c r="AE59">
        <v>93050</v>
      </c>
      <c r="AF59">
        <v>103350</v>
      </c>
      <c r="AG59">
        <v>111650</v>
      </c>
      <c r="AH59">
        <v>119900</v>
      </c>
      <c r="AI59">
        <v>128200</v>
      </c>
      <c r="AJ59">
        <v>136450</v>
      </c>
    </row>
    <row r="60" spans="1:36" ht="15" x14ac:dyDescent="0.25">
      <c r="A60" s="95" t="str">
        <f t="shared" si="0"/>
        <v>Old Saybrook</v>
      </c>
      <c r="B60" t="s">
        <v>613</v>
      </c>
      <c r="C60" t="s">
        <v>337</v>
      </c>
      <c r="D60" t="s">
        <v>338</v>
      </c>
      <c r="E60" t="s">
        <v>339</v>
      </c>
      <c r="F60" t="s">
        <v>614</v>
      </c>
      <c r="G60" t="s">
        <v>615</v>
      </c>
      <c r="H60" t="s">
        <v>424</v>
      </c>
      <c r="I60" t="s">
        <v>425</v>
      </c>
      <c r="J60" t="s">
        <v>616</v>
      </c>
      <c r="K60">
        <v>1</v>
      </c>
      <c r="L60" s="96">
        <v>129200</v>
      </c>
      <c r="M60">
        <v>46000</v>
      </c>
      <c r="N60">
        <v>52550</v>
      </c>
      <c r="O60">
        <v>59100</v>
      </c>
      <c r="P60">
        <v>65650</v>
      </c>
      <c r="Q60">
        <v>70950</v>
      </c>
      <c r="R60">
        <v>76200</v>
      </c>
      <c r="S60">
        <v>81450</v>
      </c>
      <c r="T60">
        <v>86700</v>
      </c>
      <c r="U60">
        <v>27600</v>
      </c>
      <c r="V60">
        <v>31550</v>
      </c>
      <c r="W60">
        <v>35500</v>
      </c>
      <c r="X60">
        <v>39400</v>
      </c>
      <c r="Y60">
        <v>42600</v>
      </c>
      <c r="Z60">
        <v>45750</v>
      </c>
      <c r="AA60">
        <v>50040</v>
      </c>
      <c r="AB60">
        <v>55720</v>
      </c>
      <c r="AC60">
        <v>73550</v>
      </c>
      <c r="AD60">
        <v>84050</v>
      </c>
      <c r="AE60">
        <v>94550</v>
      </c>
      <c r="AF60">
        <v>105050</v>
      </c>
      <c r="AG60">
        <v>113500</v>
      </c>
      <c r="AH60">
        <v>121900</v>
      </c>
      <c r="AI60">
        <v>130300</v>
      </c>
      <c r="AJ60">
        <v>138700</v>
      </c>
    </row>
    <row r="61" spans="1:36" ht="15" x14ac:dyDescent="0.25">
      <c r="A61" s="95" t="str">
        <f t="shared" si="0"/>
        <v>Portland</v>
      </c>
      <c r="B61" t="s">
        <v>629</v>
      </c>
      <c r="C61" t="s">
        <v>337</v>
      </c>
      <c r="D61" t="s">
        <v>338</v>
      </c>
      <c r="E61" t="s">
        <v>339</v>
      </c>
      <c r="F61" t="s">
        <v>340</v>
      </c>
      <c r="G61" t="s">
        <v>341</v>
      </c>
      <c r="H61" t="s">
        <v>424</v>
      </c>
      <c r="I61" t="s">
        <v>425</v>
      </c>
      <c r="J61" t="s">
        <v>630</v>
      </c>
      <c r="K61">
        <v>1</v>
      </c>
      <c r="L61" s="96">
        <v>129200</v>
      </c>
      <c r="M61">
        <v>45250</v>
      </c>
      <c r="N61">
        <v>51700</v>
      </c>
      <c r="O61">
        <v>58150</v>
      </c>
      <c r="P61">
        <v>64600</v>
      </c>
      <c r="Q61">
        <v>69800</v>
      </c>
      <c r="R61">
        <v>74950</v>
      </c>
      <c r="S61">
        <v>80150</v>
      </c>
      <c r="T61">
        <v>85300</v>
      </c>
      <c r="U61">
        <v>27150</v>
      </c>
      <c r="V61">
        <v>31000</v>
      </c>
      <c r="W61">
        <v>34900</v>
      </c>
      <c r="X61">
        <v>38750</v>
      </c>
      <c r="Y61">
        <v>41850</v>
      </c>
      <c r="Z61">
        <v>44950</v>
      </c>
      <c r="AA61">
        <v>50040</v>
      </c>
      <c r="AB61">
        <v>55720</v>
      </c>
      <c r="AC61">
        <v>72350</v>
      </c>
      <c r="AD61">
        <v>82700</v>
      </c>
      <c r="AE61">
        <v>93050</v>
      </c>
      <c r="AF61">
        <v>103350</v>
      </c>
      <c r="AG61">
        <v>111650</v>
      </c>
      <c r="AH61">
        <v>119900</v>
      </c>
      <c r="AI61">
        <v>128200</v>
      </c>
      <c r="AJ61">
        <v>136450</v>
      </c>
    </row>
    <row r="62" spans="1:36" ht="15" x14ac:dyDescent="0.25">
      <c r="A62" s="95" t="str">
        <f t="shared" si="0"/>
        <v>Westbrook</v>
      </c>
      <c r="B62" t="s">
        <v>723</v>
      </c>
      <c r="C62" t="s">
        <v>337</v>
      </c>
      <c r="D62" t="s">
        <v>338</v>
      </c>
      <c r="E62" t="s">
        <v>339</v>
      </c>
      <c r="F62" t="s">
        <v>724</v>
      </c>
      <c r="G62" t="s">
        <v>725</v>
      </c>
      <c r="H62" t="s">
        <v>424</v>
      </c>
      <c r="I62" t="s">
        <v>425</v>
      </c>
      <c r="J62" t="s">
        <v>726</v>
      </c>
      <c r="K62">
        <v>1</v>
      </c>
      <c r="L62" s="96">
        <v>129200</v>
      </c>
      <c r="M62">
        <v>46000</v>
      </c>
      <c r="N62">
        <v>52550</v>
      </c>
      <c r="O62">
        <v>59100</v>
      </c>
      <c r="P62">
        <v>65650</v>
      </c>
      <c r="Q62">
        <v>70950</v>
      </c>
      <c r="R62">
        <v>76200</v>
      </c>
      <c r="S62">
        <v>81450</v>
      </c>
      <c r="T62">
        <v>86700</v>
      </c>
      <c r="U62">
        <v>27600</v>
      </c>
      <c r="V62">
        <v>31550</v>
      </c>
      <c r="W62">
        <v>35500</v>
      </c>
      <c r="X62">
        <v>39400</v>
      </c>
      <c r="Y62">
        <v>42600</v>
      </c>
      <c r="Z62">
        <v>45750</v>
      </c>
      <c r="AA62">
        <v>50040</v>
      </c>
      <c r="AB62">
        <v>55720</v>
      </c>
      <c r="AC62">
        <v>73550</v>
      </c>
      <c r="AD62">
        <v>84050</v>
      </c>
      <c r="AE62">
        <v>94550</v>
      </c>
      <c r="AF62">
        <v>105050</v>
      </c>
      <c r="AG62">
        <v>113500</v>
      </c>
      <c r="AH62">
        <v>121900</v>
      </c>
      <c r="AI62">
        <v>130300</v>
      </c>
      <c r="AJ62">
        <v>138700</v>
      </c>
    </row>
    <row r="63" spans="1:36" ht="15" x14ac:dyDescent="0.25">
      <c r="A63" s="95" t="str">
        <f t="shared" si="0"/>
        <v>Ansonia</v>
      </c>
      <c r="B63" t="s">
        <v>345</v>
      </c>
      <c r="C63" t="s">
        <v>337</v>
      </c>
      <c r="D63" t="s">
        <v>338</v>
      </c>
      <c r="E63" t="s">
        <v>339</v>
      </c>
      <c r="F63" t="s">
        <v>380</v>
      </c>
      <c r="G63" t="s">
        <v>381</v>
      </c>
      <c r="H63" t="s">
        <v>346</v>
      </c>
      <c r="I63" t="s">
        <v>347</v>
      </c>
      <c r="J63" t="s">
        <v>348</v>
      </c>
      <c r="K63">
        <v>1</v>
      </c>
      <c r="L63" s="96">
        <v>114000</v>
      </c>
      <c r="M63">
        <v>43600</v>
      </c>
      <c r="N63">
        <v>49800</v>
      </c>
      <c r="O63">
        <v>56050</v>
      </c>
      <c r="P63">
        <v>62250</v>
      </c>
      <c r="Q63">
        <v>67250</v>
      </c>
      <c r="R63">
        <v>72250</v>
      </c>
      <c r="S63">
        <v>77200</v>
      </c>
      <c r="T63">
        <v>82200</v>
      </c>
      <c r="U63">
        <v>26150</v>
      </c>
      <c r="V63">
        <v>29900</v>
      </c>
      <c r="W63">
        <v>33650</v>
      </c>
      <c r="X63">
        <v>37350</v>
      </c>
      <c r="Y63">
        <v>40350</v>
      </c>
      <c r="Z63">
        <v>44360</v>
      </c>
      <c r="AA63">
        <v>50040</v>
      </c>
      <c r="AB63">
        <v>55720</v>
      </c>
      <c r="AC63">
        <v>69750</v>
      </c>
      <c r="AD63">
        <v>79700</v>
      </c>
      <c r="AE63">
        <v>89650</v>
      </c>
      <c r="AF63">
        <v>99600</v>
      </c>
      <c r="AG63">
        <v>107600</v>
      </c>
      <c r="AH63">
        <v>115550</v>
      </c>
      <c r="AI63">
        <v>123550</v>
      </c>
      <c r="AJ63">
        <v>131500</v>
      </c>
    </row>
    <row r="64" spans="1:36" ht="15" x14ac:dyDescent="0.25">
      <c r="A64" s="95" t="str">
        <f t="shared" si="0"/>
        <v>Beacon Falls</v>
      </c>
      <c r="B64" t="s">
        <v>363</v>
      </c>
      <c r="C64" t="s">
        <v>337</v>
      </c>
      <c r="D64" t="s">
        <v>338</v>
      </c>
      <c r="E64" t="s">
        <v>339</v>
      </c>
      <c r="F64" t="s">
        <v>380</v>
      </c>
      <c r="G64" t="s">
        <v>381</v>
      </c>
      <c r="H64" t="s">
        <v>346</v>
      </c>
      <c r="I64" t="s">
        <v>347</v>
      </c>
      <c r="J64" t="s">
        <v>364</v>
      </c>
      <c r="K64">
        <v>1</v>
      </c>
      <c r="L64" s="96">
        <v>114000</v>
      </c>
      <c r="M64">
        <v>43600</v>
      </c>
      <c r="N64">
        <v>49800</v>
      </c>
      <c r="O64">
        <v>56050</v>
      </c>
      <c r="P64">
        <v>62250</v>
      </c>
      <c r="Q64">
        <v>67250</v>
      </c>
      <c r="R64">
        <v>72250</v>
      </c>
      <c r="S64">
        <v>77200</v>
      </c>
      <c r="T64">
        <v>82200</v>
      </c>
      <c r="U64">
        <v>26150</v>
      </c>
      <c r="V64">
        <v>29900</v>
      </c>
      <c r="W64">
        <v>33650</v>
      </c>
      <c r="X64">
        <v>37350</v>
      </c>
      <c r="Y64">
        <v>40350</v>
      </c>
      <c r="Z64">
        <v>44360</v>
      </c>
      <c r="AA64">
        <v>50040</v>
      </c>
      <c r="AB64">
        <v>55720</v>
      </c>
      <c r="AC64">
        <v>69750</v>
      </c>
      <c r="AD64">
        <v>79700</v>
      </c>
      <c r="AE64">
        <v>89650</v>
      </c>
      <c r="AF64">
        <v>99600</v>
      </c>
      <c r="AG64">
        <v>107600</v>
      </c>
      <c r="AH64">
        <v>115550</v>
      </c>
      <c r="AI64">
        <v>123550</v>
      </c>
      <c r="AJ64">
        <v>131500</v>
      </c>
    </row>
    <row r="65" spans="1:36" ht="15" x14ac:dyDescent="0.25">
      <c r="A65" s="95" t="str">
        <f t="shared" si="0"/>
        <v>Bethlehem</v>
      </c>
      <c r="B65" t="s">
        <v>379</v>
      </c>
      <c r="C65" t="s">
        <v>337</v>
      </c>
      <c r="D65" t="s">
        <v>338</v>
      </c>
      <c r="E65" t="s">
        <v>339</v>
      </c>
      <c r="F65" t="s">
        <v>380</v>
      </c>
      <c r="G65" t="s">
        <v>381</v>
      </c>
      <c r="H65" t="s">
        <v>346</v>
      </c>
      <c r="I65" t="s">
        <v>347</v>
      </c>
      <c r="J65" t="s">
        <v>382</v>
      </c>
      <c r="K65">
        <v>1</v>
      </c>
      <c r="L65" s="96">
        <v>114000</v>
      </c>
      <c r="M65">
        <v>43600</v>
      </c>
      <c r="N65">
        <v>49800</v>
      </c>
      <c r="O65">
        <v>56050</v>
      </c>
      <c r="P65">
        <v>62250</v>
      </c>
      <c r="Q65">
        <v>67250</v>
      </c>
      <c r="R65">
        <v>72250</v>
      </c>
      <c r="S65">
        <v>77200</v>
      </c>
      <c r="T65">
        <v>82200</v>
      </c>
      <c r="U65">
        <v>26150</v>
      </c>
      <c r="V65">
        <v>29900</v>
      </c>
      <c r="W65">
        <v>33650</v>
      </c>
      <c r="X65">
        <v>37350</v>
      </c>
      <c r="Y65">
        <v>40350</v>
      </c>
      <c r="Z65">
        <v>44360</v>
      </c>
      <c r="AA65">
        <v>50040</v>
      </c>
      <c r="AB65">
        <v>55720</v>
      </c>
      <c r="AC65">
        <v>69750</v>
      </c>
      <c r="AD65">
        <v>79700</v>
      </c>
      <c r="AE65">
        <v>89650</v>
      </c>
      <c r="AF65">
        <v>99600</v>
      </c>
      <c r="AG65">
        <v>107600</v>
      </c>
      <c r="AH65">
        <v>115550</v>
      </c>
      <c r="AI65">
        <v>123550</v>
      </c>
      <c r="AJ65">
        <v>131500</v>
      </c>
    </row>
    <row r="66" spans="1:36" ht="15" x14ac:dyDescent="0.25">
      <c r="A66" s="95" t="str">
        <f t="shared" si="0"/>
        <v>Bristol</v>
      </c>
      <c r="B66" t="s">
        <v>405</v>
      </c>
      <c r="C66" t="s">
        <v>337</v>
      </c>
      <c r="D66" t="s">
        <v>338</v>
      </c>
      <c r="E66" t="s">
        <v>339</v>
      </c>
      <c r="F66" t="s">
        <v>380</v>
      </c>
      <c r="G66" t="s">
        <v>381</v>
      </c>
      <c r="H66" t="s">
        <v>346</v>
      </c>
      <c r="I66" t="s">
        <v>347</v>
      </c>
      <c r="J66" t="s">
        <v>406</v>
      </c>
      <c r="K66">
        <v>1</v>
      </c>
      <c r="L66" s="96">
        <v>114000</v>
      </c>
      <c r="M66">
        <v>43600</v>
      </c>
      <c r="N66">
        <v>49800</v>
      </c>
      <c r="O66">
        <v>56050</v>
      </c>
      <c r="P66">
        <v>62250</v>
      </c>
      <c r="Q66">
        <v>67250</v>
      </c>
      <c r="R66">
        <v>72250</v>
      </c>
      <c r="S66">
        <v>77200</v>
      </c>
      <c r="T66">
        <v>82200</v>
      </c>
      <c r="U66">
        <v>26150</v>
      </c>
      <c r="V66">
        <v>29900</v>
      </c>
      <c r="W66">
        <v>33650</v>
      </c>
      <c r="X66">
        <v>37350</v>
      </c>
      <c r="Y66">
        <v>40350</v>
      </c>
      <c r="Z66">
        <v>44360</v>
      </c>
      <c r="AA66">
        <v>50040</v>
      </c>
      <c r="AB66">
        <v>55720</v>
      </c>
      <c r="AC66">
        <v>69750</v>
      </c>
      <c r="AD66">
        <v>79700</v>
      </c>
      <c r="AE66">
        <v>89650</v>
      </c>
      <c r="AF66">
        <v>99600</v>
      </c>
      <c r="AG66">
        <v>107600</v>
      </c>
      <c r="AH66">
        <v>115550</v>
      </c>
      <c r="AI66">
        <v>123550</v>
      </c>
      <c r="AJ66">
        <v>131500</v>
      </c>
    </row>
    <row r="67" spans="1:36" ht="15" x14ac:dyDescent="0.25">
      <c r="A67" s="95" t="str">
        <f t="shared" si="0"/>
        <v>Cheshire</v>
      </c>
      <c r="B67" t="s">
        <v>421</v>
      </c>
      <c r="C67" t="s">
        <v>337</v>
      </c>
      <c r="D67" t="s">
        <v>338</v>
      </c>
      <c r="E67" t="s">
        <v>339</v>
      </c>
      <c r="F67" t="s">
        <v>380</v>
      </c>
      <c r="G67" t="s">
        <v>381</v>
      </c>
      <c r="H67" t="s">
        <v>346</v>
      </c>
      <c r="I67" t="s">
        <v>347</v>
      </c>
      <c r="J67" t="s">
        <v>422</v>
      </c>
      <c r="K67">
        <v>1</v>
      </c>
      <c r="L67" s="96">
        <v>114000</v>
      </c>
      <c r="M67">
        <v>43600</v>
      </c>
      <c r="N67">
        <v>49800</v>
      </c>
      <c r="O67">
        <v>56050</v>
      </c>
      <c r="P67">
        <v>62250</v>
      </c>
      <c r="Q67">
        <v>67250</v>
      </c>
      <c r="R67">
        <v>72250</v>
      </c>
      <c r="S67">
        <v>77200</v>
      </c>
      <c r="T67">
        <v>82200</v>
      </c>
      <c r="U67">
        <v>26150</v>
      </c>
      <c r="V67">
        <v>29900</v>
      </c>
      <c r="W67">
        <v>33650</v>
      </c>
      <c r="X67">
        <v>37350</v>
      </c>
      <c r="Y67">
        <v>40350</v>
      </c>
      <c r="Z67">
        <v>44360</v>
      </c>
      <c r="AA67">
        <v>50040</v>
      </c>
      <c r="AB67">
        <v>55720</v>
      </c>
      <c r="AC67">
        <v>69750</v>
      </c>
      <c r="AD67">
        <v>79700</v>
      </c>
      <c r="AE67">
        <v>89650</v>
      </c>
      <c r="AF67">
        <v>99600</v>
      </c>
      <c r="AG67">
        <v>107600</v>
      </c>
      <c r="AH67">
        <v>115550</v>
      </c>
      <c r="AI67">
        <v>123550</v>
      </c>
      <c r="AJ67">
        <v>131500</v>
      </c>
    </row>
    <row r="68" spans="1:36" ht="15" x14ac:dyDescent="0.25">
      <c r="A68" s="95" t="str">
        <f t="shared" ref="A68:A131" si="1">_xlfn.TEXTBEFORE(J68," town")</f>
        <v>Derby</v>
      </c>
      <c r="B68" t="s">
        <v>455</v>
      </c>
      <c r="C68" t="s">
        <v>337</v>
      </c>
      <c r="D68" t="s">
        <v>338</v>
      </c>
      <c r="E68" t="s">
        <v>339</v>
      </c>
      <c r="F68" t="s">
        <v>380</v>
      </c>
      <c r="G68" t="s">
        <v>381</v>
      </c>
      <c r="H68" t="s">
        <v>346</v>
      </c>
      <c r="I68" t="s">
        <v>347</v>
      </c>
      <c r="J68" t="s">
        <v>456</v>
      </c>
      <c r="K68">
        <v>1</v>
      </c>
      <c r="L68" s="96">
        <v>114000</v>
      </c>
      <c r="M68">
        <v>43600</v>
      </c>
      <c r="N68">
        <v>49800</v>
      </c>
      <c r="O68">
        <v>56050</v>
      </c>
      <c r="P68">
        <v>62250</v>
      </c>
      <c r="Q68">
        <v>67250</v>
      </c>
      <c r="R68">
        <v>72250</v>
      </c>
      <c r="S68">
        <v>77200</v>
      </c>
      <c r="T68">
        <v>82200</v>
      </c>
      <c r="U68">
        <v>26150</v>
      </c>
      <c r="V68">
        <v>29900</v>
      </c>
      <c r="W68">
        <v>33650</v>
      </c>
      <c r="X68">
        <v>37350</v>
      </c>
      <c r="Y68">
        <v>40350</v>
      </c>
      <c r="Z68">
        <v>44360</v>
      </c>
      <c r="AA68">
        <v>50040</v>
      </c>
      <c r="AB68">
        <v>55720</v>
      </c>
      <c r="AC68">
        <v>69750</v>
      </c>
      <c r="AD68">
        <v>79700</v>
      </c>
      <c r="AE68">
        <v>89650</v>
      </c>
      <c r="AF68">
        <v>99600</v>
      </c>
      <c r="AG68">
        <v>107600</v>
      </c>
      <c r="AH68">
        <v>115550</v>
      </c>
      <c r="AI68">
        <v>123550</v>
      </c>
      <c r="AJ68">
        <v>131500</v>
      </c>
    </row>
    <row r="69" spans="1:36" ht="15" x14ac:dyDescent="0.25">
      <c r="A69" s="95" t="str">
        <f t="shared" si="1"/>
        <v>Middlebury</v>
      </c>
      <c r="B69" t="s">
        <v>555</v>
      </c>
      <c r="C69" t="s">
        <v>337</v>
      </c>
      <c r="D69" t="s">
        <v>338</v>
      </c>
      <c r="E69" t="s">
        <v>339</v>
      </c>
      <c r="F69" t="s">
        <v>380</v>
      </c>
      <c r="G69" t="s">
        <v>381</v>
      </c>
      <c r="H69" t="s">
        <v>346</v>
      </c>
      <c r="I69" t="s">
        <v>347</v>
      </c>
      <c r="J69" t="s">
        <v>556</v>
      </c>
      <c r="K69">
        <v>1</v>
      </c>
      <c r="L69" s="96">
        <v>114000</v>
      </c>
      <c r="M69">
        <v>43600</v>
      </c>
      <c r="N69">
        <v>49800</v>
      </c>
      <c r="O69">
        <v>56050</v>
      </c>
      <c r="P69">
        <v>62250</v>
      </c>
      <c r="Q69">
        <v>67250</v>
      </c>
      <c r="R69">
        <v>72250</v>
      </c>
      <c r="S69">
        <v>77200</v>
      </c>
      <c r="T69">
        <v>82200</v>
      </c>
      <c r="U69">
        <v>26150</v>
      </c>
      <c r="V69">
        <v>29900</v>
      </c>
      <c r="W69">
        <v>33650</v>
      </c>
      <c r="X69">
        <v>37350</v>
      </c>
      <c r="Y69">
        <v>40350</v>
      </c>
      <c r="Z69">
        <v>44360</v>
      </c>
      <c r="AA69">
        <v>50040</v>
      </c>
      <c r="AB69">
        <v>55720</v>
      </c>
      <c r="AC69">
        <v>69750</v>
      </c>
      <c r="AD69">
        <v>79700</v>
      </c>
      <c r="AE69">
        <v>89650</v>
      </c>
      <c r="AF69">
        <v>99600</v>
      </c>
      <c r="AG69">
        <v>107600</v>
      </c>
      <c r="AH69">
        <v>115550</v>
      </c>
      <c r="AI69">
        <v>123550</v>
      </c>
      <c r="AJ69">
        <v>131500</v>
      </c>
    </row>
    <row r="70" spans="1:36" ht="15" x14ac:dyDescent="0.25">
      <c r="A70" s="95" t="str">
        <f t="shared" si="1"/>
        <v>Naugatuck</v>
      </c>
      <c r="B70" t="s">
        <v>571</v>
      </c>
      <c r="C70" t="s">
        <v>337</v>
      </c>
      <c r="D70" t="s">
        <v>338</v>
      </c>
      <c r="E70" t="s">
        <v>339</v>
      </c>
      <c r="F70" t="s">
        <v>380</v>
      </c>
      <c r="G70" t="s">
        <v>381</v>
      </c>
      <c r="H70" t="s">
        <v>346</v>
      </c>
      <c r="I70" t="s">
        <v>347</v>
      </c>
      <c r="J70" t="s">
        <v>572</v>
      </c>
      <c r="K70">
        <v>1</v>
      </c>
      <c r="L70" s="96">
        <v>114000</v>
      </c>
      <c r="M70">
        <v>43600</v>
      </c>
      <c r="N70">
        <v>49800</v>
      </c>
      <c r="O70">
        <v>56050</v>
      </c>
      <c r="P70">
        <v>62250</v>
      </c>
      <c r="Q70">
        <v>67250</v>
      </c>
      <c r="R70">
        <v>72250</v>
      </c>
      <c r="S70">
        <v>77200</v>
      </c>
      <c r="T70">
        <v>82200</v>
      </c>
      <c r="U70">
        <v>26150</v>
      </c>
      <c r="V70">
        <v>29900</v>
      </c>
      <c r="W70">
        <v>33650</v>
      </c>
      <c r="X70">
        <v>37350</v>
      </c>
      <c r="Y70">
        <v>40350</v>
      </c>
      <c r="Z70">
        <v>44360</v>
      </c>
      <c r="AA70">
        <v>50040</v>
      </c>
      <c r="AB70">
        <v>55720</v>
      </c>
      <c r="AC70">
        <v>69750</v>
      </c>
      <c r="AD70">
        <v>79700</v>
      </c>
      <c r="AE70">
        <v>89650</v>
      </c>
      <c r="AF70">
        <v>99600</v>
      </c>
      <c r="AG70">
        <v>107600</v>
      </c>
      <c r="AH70">
        <v>115550</v>
      </c>
      <c r="AI70">
        <v>123550</v>
      </c>
      <c r="AJ70">
        <v>131500</v>
      </c>
    </row>
    <row r="71" spans="1:36" ht="15" x14ac:dyDescent="0.25">
      <c r="A71" s="95" t="str">
        <f t="shared" si="1"/>
        <v>Oxford</v>
      </c>
      <c r="B71" t="s">
        <v>619</v>
      </c>
      <c r="C71" t="s">
        <v>337</v>
      </c>
      <c r="D71" t="s">
        <v>338</v>
      </c>
      <c r="E71" t="s">
        <v>339</v>
      </c>
      <c r="F71" t="s">
        <v>380</v>
      </c>
      <c r="G71" t="s">
        <v>381</v>
      </c>
      <c r="H71" t="s">
        <v>346</v>
      </c>
      <c r="I71" t="s">
        <v>347</v>
      </c>
      <c r="J71" t="s">
        <v>620</v>
      </c>
      <c r="K71">
        <v>1</v>
      </c>
      <c r="L71" s="96">
        <v>114000</v>
      </c>
      <c r="M71">
        <v>43600</v>
      </c>
      <c r="N71">
        <v>49800</v>
      </c>
      <c r="O71">
        <v>56050</v>
      </c>
      <c r="P71">
        <v>62250</v>
      </c>
      <c r="Q71">
        <v>67250</v>
      </c>
      <c r="R71">
        <v>72250</v>
      </c>
      <c r="S71">
        <v>77200</v>
      </c>
      <c r="T71">
        <v>82200</v>
      </c>
      <c r="U71">
        <v>26150</v>
      </c>
      <c r="V71">
        <v>29900</v>
      </c>
      <c r="W71">
        <v>33650</v>
      </c>
      <c r="X71">
        <v>37350</v>
      </c>
      <c r="Y71">
        <v>40350</v>
      </c>
      <c r="Z71">
        <v>44360</v>
      </c>
      <c r="AA71">
        <v>50040</v>
      </c>
      <c r="AB71">
        <v>55720</v>
      </c>
      <c r="AC71">
        <v>69750</v>
      </c>
      <c r="AD71">
        <v>79700</v>
      </c>
      <c r="AE71">
        <v>89650</v>
      </c>
      <c r="AF71">
        <v>99600</v>
      </c>
      <c r="AG71">
        <v>107600</v>
      </c>
      <c r="AH71">
        <v>115550</v>
      </c>
      <c r="AI71">
        <v>123550</v>
      </c>
      <c r="AJ71">
        <v>131500</v>
      </c>
    </row>
    <row r="72" spans="1:36" ht="15" x14ac:dyDescent="0.25">
      <c r="A72" s="95" t="str">
        <f t="shared" si="1"/>
        <v>Plymouth</v>
      </c>
      <c r="B72" t="s">
        <v>625</v>
      </c>
      <c r="C72" t="s">
        <v>337</v>
      </c>
      <c r="D72" t="s">
        <v>338</v>
      </c>
      <c r="E72" t="s">
        <v>339</v>
      </c>
      <c r="F72" t="s">
        <v>380</v>
      </c>
      <c r="G72" t="s">
        <v>381</v>
      </c>
      <c r="H72" t="s">
        <v>346</v>
      </c>
      <c r="I72" t="s">
        <v>347</v>
      </c>
      <c r="J72" t="s">
        <v>626</v>
      </c>
      <c r="K72">
        <v>1</v>
      </c>
      <c r="L72" s="96">
        <v>114000</v>
      </c>
      <c r="M72">
        <v>43600</v>
      </c>
      <c r="N72">
        <v>49800</v>
      </c>
      <c r="O72">
        <v>56050</v>
      </c>
      <c r="P72">
        <v>62250</v>
      </c>
      <c r="Q72">
        <v>67250</v>
      </c>
      <c r="R72">
        <v>72250</v>
      </c>
      <c r="S72">
        <v>77200</v>
      </c>
      <c r="T72">
        <v>82200</v>
      </c>
      <c r="U72">
        <v>26150</v>
      </c>
      <c r="V72">
        <v>29900</v>
      </c>
      <c r="W72">
        <v>33650</v>
      </c>
      <c r="X72">
        <v>37350</v>
      </c>
      <c r="Y72">
        <v>40350</v>
      </c>
      <c r="Z72">
        <v>44360</v>
      </c>
      <c r="AA72">
        <v>50040</v>
      </c>
      <c r="AB72">
        <v>55720</v>
      </c>
      <c r="AC72">
        <v>69750</v>
      </c>
      <c r="AD72">
        <v>79700</v>
      </c>
      <c r="AE72">
        <v>89650</v>
      </c>
      <c r="AF72">
        <v>99600</v>
      </c>
      <c r="AG72">
        <v>107600</v>
      </c>
      <c r="AH72">
        <v>115550</v>
      </c>
      <c r="AI72">
        <v>123550</v>
      </c>
      <c r="AJ72">
        <v>131500</v>
      </c>
    </row>
    <row r="73" spans="1:36" ht="15" x14ac:dyDescent="0.25">
      <c r="A73" s="95" t="str">
        <f t="shared" si="1"/>
        <v>Prospect</v>
      </c>
      <c r="B73" t="s">
        <v>633</v>
      </c>
      <c r="C73" t="s">
        <v>337</v>
      </c>
      <c r="D73" t="s">
        <v>338</v>
      </c>
      <c r="E73" t="s">
        <v>339</v>
      </c>
      <c r="F73" t="s">
        <v>380</v>
      </c>
      <c r="G73" t="s">
        <v>381</v>
      </c>
      <c r="H73" t="s">
        <v>346</v>
      </c>
      <c r="I73" t="s">
        <v>347</v>
      </c>
      <c r="J73" t="s">
        <v>634</v>
      </c>
      <c r="K73">
        <v>1</v>
      </c>
      <c r="L73" s="96">
        <v>114000</v>
      </c>
      <c r="M73">
        <v>43600</v>
      </c>
      <c r="N73">
        <v>49800</v>
      </c>
      <c r="O73">
        <v>56050</v>
      </c>
      <c r="P73">
        <v>62250</v>
      </c>
      <c r="Q73">
        <v>67250</v>
      </c>
      <c r="R73">
        <v>72250</v>
      </c>
      <c r="S73">
        <v>77200</v>
      </c>
      <c r="T73">
        <v>82200</v>
      </c>
      <c r="U73">
        <v>26150</v>
      </c>
      <c r="V73">
        <v>29900</v>
      </c>
      <c r="W73">
        <v>33650</v>
      </c>
      <c r="X73">
        <v>37350</v>
      </c>
      <c r="Y73">
        <v>40350</v>
      </c>
      <c r="Z73">
        <v>44360</v>
      </c>
      <c r="AA73">
        <v>50040</v>
      </c>
      <c r="AB73">
        <v>55720</v>
      </c>
      <c r="AC73">
        <v>69750</v>
      </c>
      <c r="AD73">
        <v>79700</v>
      </c>
      <c r="AE73">
        <v>89650</v>
      </c>
      <c r="AF73">
        <v>99600</v>
      </c>
      <c r="AG73">
        <v>107600</v>
      </c>
      <c r="AH73">
        <v>115550</v>
      </c>
      <c r="AI73">
        <v>123550</v>
      </c>
      <c r="AJ73">
        <v>131500</v>
      </c>
    </row>
    <row r="74" spans="1:36" ht="15" x14ac:dyDescent="0.25">
      <c r="A74" s="95" t="str">
        <f t="shared" si="1"/>
        <v>Seymour</v>
      </c>
      <c r="B74" t="s">
        <v>651</v>
      </c>
      <c r="C74" t="s">
        <v>337</v>
      </c>
      <c r="D74" t="s">
        <v>338</v>
      </c>
      <c r="E74" t="s">
        <v>339</v>
      </c>
      <c r="F74" t="s">
        <v>380</v>
      </c>
      <c r="G74" t="s">
        <v>381</v>
      </c>
      <c r="H74" t="s">
        <v>346</v>
      </c>
      <c r="I74" t="s">
        <v>347</v>
      </c>
      <c r="J74" t="s">
        <v>652</v>
      </c>
      <c r="K74">
        <v>1</v>
      </c>
      <c r="L74" s="96">
        <v>114000</v>
      </c>
      <c r="M74">
        <v>43600</v>
      </c>
      <c r="N74">
        <v>49800</v>
      </c>
      <c r="O74">
        <v>56050</v>
      </c>
      <c r="P74">
        <v>62250</v>
      </c>
      <c r="Q74">
        <v>67250</v>
      </c>
      <c r="R74">
        <v>72250</v>
      </c>
      <c r="S74">
        <v>77200</v>
      </c>
      <c r="T74">
        <v>82200</v>
      </c>
      <c r="U74">
        <v>26150</v>
      </c>
      <c r="V74">
        <v>29900</v>
      </c>
      <c r="W74">
        <v>33650</v>
      </c>
      <c r="X74">
        <v>37350</v>
      </c>
      <c r="Y74">
        <v>40350</v>
      </c>
      <c r="Z74">
        <v>44360</v>
      </c>
      <c r="AA74">
        <v>50040</v>
      </c>
      <c r="AB74">
        <v>55720</v>
      </c>
      <c r="AC74">
        <v>69750</v>
      </c>
      <c r="AD74">
        <v>79700</v>
      </c>
      <c r="AE74">
        <v>89650</v>
      </c>
      <c r="AF74">
        <v>99600</v>
      </c>
      <c r="AG74">
        <v>107600</v>
      </c>
      <c r="AH74">
        <v>115550</v>
      </c>
      <c r="AI74">
        <v>123550</v>
      </c>
      <c r="AJ74">
        <v>131500</v>
      </c>
    </row>
    <row r="75" spans="1:36" ht="15" x14ac:dyDescent="0.25">
      <c r="A75" s="95" t="str">
        <f t="shared" si="1"/>
        <v>Shelton</v>
      </c>
      <c r="B75" t="s">
        <v>655</v>
      </c>
      <c r="C75" t="s">
        <v>337</v>
      </c>
      <c r="D75" t="s">
        <v>338</v>
      </c>
      <c r="E75" t="s">
        <v>339</v>
      </c>
      <c r="F75" t="s">
        <v>380</v>
      </c>
      <c r="G75" t="s">
        <v>381</v>
      </c>
      <c r="H75" t="s">
        <v>346</v>
      </c>
      <c r="I75" t="s">
        <v>347</v>
      </c>
      <c r="J75" t="s">
        <v>656</v>
      </c>
      <c r="K75">
        <v>1</v>
      </c>
      <c r="L75" s="96">
        <v>114000</v>
      </c>
      <c r="M75">
        <v>43600</v>
      </c>
      <c r="N75">
        <v>49800</v>
      </c>
      <c r="O75">
        <v>56050</v>
      </c>
      <c r="P75">
        <v>62250</v>
      </c>
      <c r="Q75">
        <v>67250</v>
      </c>
      <c r="R75">
        <v>72250</v>
      </c>
      <c r="S75">
        <v>77200</v>
      </c>
      <c r="T75">
        <v>82200</v>
      </c>
      <c r="U75">
        <v>26150</v>
      </c>
      <c r="V75">
        <v>29900</v>
      </c>
      <c r="W75">
        <v>33650</v>
      </c>
      <c r="X75">
        <v>37350</v>
      </c>
      <c r="Y75">
        <v>40350</v>
      </c>
      <c r="Z75">
        <v>44360</v>
      </c>
      <c r="AA75">
        <v>50040</v>
      </c>
      <c r="AB75">
        <v>55720</v>
      </c>
      <c r="AC75">
        <v>69750</v>
      </c>
      <c r="AD75">
        <v>79700</v>
      </c>
      <c r="AE75">
        <v>89650</v>
      </c>
      <c r="AF75">
        <v>99600</v>
      </c>
      <c r="AG75">
        <v>107600</v>
      </c>
      <c r="AH75">
        <v>115550</v>
      </c>
      <c r="AI75">
        <v>123550</v>
      </c>
      <c r="AJ75">
        <v>131500</v>
      </c>
    </row>
    <row r="76" spans="1:36" ht="15" x14ac:dyDescent="0.25">
      <c r="A76" s="95" t="str">
        <f t="shared" si="1"/>
        <v>Southbury</v>
      </c>
      <c r="B76" t="s">
        <v>665</v>
      </c>
      <c r="C76" t="s">
        <v>337</v>
      </c>
      <c r="D76" t="s">
        <v>338</v>
      </c>
      <c r="E76" t="s">
        <v>339</v>
      </c>
      <c r="F76" t="s">
        <v>380</v>
      </c>
      <c r="G76" t="s">
        <v>381</v>
      </c>
      <c r="H76" t="s">
        <v>346</v>
      </c>
      <c r="I76" t="s">
        <v>347</v>
      </c>
      <c r="J76" t="s">
        <v>666</v>
      </c>
      <c r="K76">
        <v>1</v>
      </c>
      <c r="L76" s="96">
        <v>114000</v>
      </c>
      <c r="M76">
        <v>43600</v>
      </c>
      <c r="N76">
        <v>49800</v>
      </c>
      <c r="O76">
        <v>56050</v>
      </c>
      <c r="P76">
        <v>62250</v>
      </c>
      <c r="Q76">
        <v>67250</v>
      </c>
      <c r="R76">
        <v>72250</v>
      </c>
      <c r="S76">
        <v>77200</v>
      </c>
      <c r="T76">
        <v>82200</v>
      </c>
      <c r="U76">
        <v>26150</v>
      </c>
      <c r="V76">
        <v>29900</v>
      </c>
      <c r="W76">
        <v>33650</v>
      </c>
      <c r="X76">
        <v>37350</v>
      </c>
      <c r="Y76">
        <v>40350</v>
      </c>
      <c r="Z76">
        <v>44360</v>
      </c>
      <c r="AA76">
        <v>50040</v>
      </c>
      <c r="AB76">
        <v>55720</v>
      </c>
      <c r="AC76">
        <v>69750</v>
      </c>
      <c r="AD76">
        <v>79700</v>
      </c>
      <c r="AE76">
        <v>89650</v>
      </c>
      <c r="AF76">
        <v>99600</v>
      </c>
      <c r="AG76">
        <v>107600</v>
      </c>
      <c r="AH76">
        <v>115550</v>
      </c>
      <c r="AI76">
        <v>123550</v>
      </c>
      <c r="AJ76">
        <v>131500</v>
      </c>
    </row>
    <row r="77" spans="1:36" ht="15" x14ac:dyDescent="0.25">
      <c r="A77" s="95" t="str">
        <f t="shared" si="1"/>
        <v>Thomaston</v>
      </c>
      <c r="B77" t="s">
        <v>687</v>
      </c>
      <c r="C77" t="s">
        <v>337</v>
      </c>
      <c r="D77" t="s">
        <v>338</v>
      </c>
      <c r="E77" t="s">
        <v>339</v>
      </c>
      <c r="F77" t="s">
        <v>380</v>
      </c>
      <c r="G77" t="s">
        <v>381</v>
      </c>
      <c r="H77" t="s">
        <v>346</v>
      </c>
      <c r="I77" t="s">
        <v>347</v>
      </c>
      <c r="J77" t="s">
        <v>688</v>
      </c>
      <c r="K77">
        <v>1</v>
      </c>
      <c r="L77" s="96">
        <v>114000</v>
      </c>
      <c r="M77">
        <v>43600</v>
      </c>
      <c r="N77">
        <v>49800</v>
      </c>
      <c r="O77">
        <v>56050</v>
      </c>
      <c r="P77">
        <v>62250</v>
      </c>
      <c r="Q77">
        <v>67250</v>
      </c>
      <c r="R77">
        <v>72250</v>
      </c>
      <c r="S77">
        <v>77200</v>
      </c>
      <c r="T77">
        <v>82200</v>
      </c>
      <c r="U77">
        <v>26150</v>
      </c>
      <c r="V77">
        <v>29900</v>
      </c>
      <c r="W77">
        <v>33650</v>
      </c>
      <c r="X77">
        <v>37350</v>
      </c>
      <c r="Y77">
        <v>40350</v>
      </c>
      <c r="Z77">
        <v>44360</v>
      </c>
      <c r="AA77">
        <v>50040</v>
      </c>
      <c r="AB77">
        <v>55720</v>
      </c>
      <c r="AC77">
        <v>69750</v>
      </c>
      <c r="AD77">
        <v>79700</v>
      </c>
      <c r="AE77">
        <v>89650</v>
      </c>
      <c r="AF77">
        <v>99600</v>
      </c>
      <c r="AG77">
        <v>107600</v>
      </c>
      <c r="AH77">
        <v>115550</v>
      </c>
      <c r="AI77">
        <v>123550</v>
      </c>
      <c r="AJ77">
        <v>131500</v>
      </c>
    </row>
    <row r="78" spans="1:36" ht="15" x14ac:dyDescent="0.25">
      <c r="A78" s="95" t="str">
        <f t="shared" si="1"/>
        <v>Waterbury</v>
      </c>
      <c r="B78" t="s">
        <v>713</v>
      </c>
      <c r="C78" t="s">
        <v>337</v>
      </c>
      <c r="D78" t="s">
        <v>338</v>
      </c>
      <c r="E78" t="s">
        <v>339</v>
      </c>
      <c r="F78" t="s">
        <v>380</v>
      </c>
      <c r="G78" t="s">
        <v>381</v>
      </c>
      <c r="H78" t="s">
        <v>346</v>
      </c>
      <c r="I78" t="s">
        <v>347</v>
      </c>
      <c r="J78" t="s">
        <v>714</v>
      </c>
      <c r="K78">
        <v>1</v>
      </c>
      <c r="L78" s="96">
        <v>114000</v>
      </c>
      <c r="M78">
        <v>43600</v>
      </c>
      <c r="N78">
        <v>49800</v>
      </c>
      <c r="O78">
        <v>56050</v>
      </c>
      <c r="P78">
        <v>62250</v>
      </c>
      <c r="Q78">
        <v>67250</v>
      </c>
      <c r="R78">
        <v>72250</v>
      </c>
      <c r="S78">
        <v>77200</v>
      </c>
      <c r="T78">
        <v>82200</v>
      </c>
      <c r="U78">
        <v>26150</v>
      </c>
      <c r="V78">
        <v>29900</v>
      </c>
      <c r="W78">
        <v>33650</v>
      </c>
      <c r="X78">
        <v>37350</v>
      </c>
      <c r="Y78">
        <v>40350</v>
      </c>
      <c r="Z78">
        <v>44360</v>
      </c>
      <c r="AA78">
        <v>50040</v>
      </c>
      <c r="AB78">
        <v>55720</v>
      </c>
      <c r="AC78">
        <v>69750</v>
      </c>
      <c r="AD78">
        <v>79700</v>
      </c>
      <c r="AE78">
        <v>89650</v>
      </c>
      <c r="AF78">
        <v>99600</v>
      </c>
      <c r="AG78">
        <v>107600</v>
      </c>
      <c r="AH78">
        <v>115550</v>
      </c>
      <c r="AI78">
        <v>123550</v>
      </c>
      <c r="AJ78">
        <v>131500</v>
      </c>
    </row>
    <row r="79" spans="1:36" ht="15" x14ac:dyDescent="0.25">
      <c r="A79" s="95" t="str">
        <f t="shared" si="1"/>
        <v>Watertown</v>
      </c>
      <c r="B79" t="s">
        <v>717</v>
      </c>
      <c r="C79" t="s">
        <v>337</v>
      </c>
      <c r="D79" t="s">
        <v>338</v>
      </c>
      <c r="E79" t="s">
        <v>339</v>
      </c>
      <c r="F79" t="s">
        <v>380</v>
      </c>
      <c r="G79" t="s">
        <v>381</v>
      </c>
      <c r="H79" t="s">
        <v>346</v>
      </c>
      <c r="I79" t="s">
        <v>347</v>
      </c>
      <c r="J79" t="s">
        <v>718</v>
      </c>
      <c r="K79">
        <v>1</v>
      </c>
      <c r="L79" s="96">
        <v>114000</v>
      </c>
      <c r="M79">
        <v>43600</v>
      </c>
      <c r="N79">
        <v>49800</v>
      </c>
      <c r="O79">
        <v>56050</v>
      </c>
      <c r="P79">
        <v>62250</v>
      </c>
      <c r="Q79">
        <v>67250</v>
      </c>
      <c r="R79">
        <v>72250</v>
      </c>
      <c r="S79">
        <v>77200</v>
      </c>
      <c r="T79">
        <v>82200</v>
      </c>
      <c r="U79">
        <v>26150</v>
      </c>
      <c r="V79">
        <v>29900</v>
      </c>
      <c r="W79">
        <v>33650</v>
      </c>
      <c r="X79">
        <v>37350</v>
      </c>
      <c r="Y79">
        <v>40350</v>
      </c>
      <c r="Z79">
        <v>44360</v>
      </c>
      <c r="AA79">
        <v>50040</v>
      </c>
      <c r="AB79">
        <v>55720</v>
      </c>
      <c r="AC79">
        <v>69750</v>
      </c>
      <c r="AD79">
        <v>79700</v>
      </c>
      <c r="AE79">
        <v>89650</v>
      </c>
      <c r="AF79">
        <v>99600</v>
      </c>
      <c r="AG79">
        <v>107600</v>
      </c>
      <c r="AH79">
        <v>115550</v>
      </c>
      <c r="AI79">
        <v>123550</v>
      </c>
      <c r="AJ79">
        <v>131500</v>
      </c>
    </row>
    <row r="80" spans="1:36" ht="15" x14ac:dyDescent="0.25">
      <c r="A80" s="95" t="str">
        <f t="shared" si="1"/>
        <v>Wolcott</v>
      </c>
      <c r="B80" t="s">
        <v>751</v>
      </c>
      <c r="C80" t="s">
        <v>337</v>
      </c>
      <c r="D80" t="s">
        <v>338</v>
      </c>
      <c r="E80" t="s">
        <v>339</v>
      </c>
      <c r="F80" t="s">
        <v>380</v>
      </c>
      <c r="G80" t="s">
        <v>381</v>
      </c>
      <c r="H80" t="s">
        <v>346</v>
      </c>
      <c r="I80" t="s">
        <v>347</v>
      </c>
      <c r="J80" t="s">
        <v>752</v>
      </c>
      <c r="K80">
        <v>1</v>
      </c>
      <c r="L80" s="96">
        <v>114000</v>
      </c>
      <c r="M80">
        <v>43600</v>
      </c>
      <c r="N80">
        <v>49800</v>
      </c>
      <c r="O80">
        <v>56050</v>
      </c>
      <c r="P80">
        <v>62250</v>
      </c>
      <c r="Q80">
        <v>67250</v>
      </c>
      <c r="R80">
        <v>72250</v>
      </c>
      <c r="S80">
        <v>77200</v>
      </c>
      <c r="T80">
        <v>82200</v>
      </c>
      <c r="U80">
        <v>26150</v>
      </c>
      <c r="V80">
        <v>29900</v>
      </c>
      <c r="W80">
        <v>33650</v>
      </c>
      <c r="X80">
        <v>37350</v>
      </c>
      <c r="Y80">
        <v>40350</v>
      </c>
      <c r="Z80">
        <v>44360</v>
      </c>
      <c r="AA80">
        <v>50040</v>
      </c>
      <c r="AB80">
        <v>55720</v>
      </c>
      <c r="AC80">
        <v>69750</v>
      </c>
      <c r="AD80">
        <v>79700</v>
      </c>
      <c r="AE80">
        <v>89650</v>
      </c>
      <c r="AF80">
        <v>99600</v>
      </c>
      <c r="AG80">
        <v>107600</v>
      </c>
      <c r="AH80">
        <v>115550</v>
      </c>
      <c r="AI80">
        <v>123550</v>
      </c>
      <c r="AJ80">
        <v>131500</v>
      </c>
    </row>
    <row r="81" spans="1:36" ht="15" x14ac:dyDescent="0.25">
      <c r="A81" s="95" t="str">
        <f t="shared" si="1"/>
        <v>Woodbury</v>
      </c>
      <c r="B81" t="s">
        <v>755</v>
      </c>
      <c r="C81" t="s">
        <v>337</v>
      </c>
      <c r="D81" t="s">
        <v>338</v>
      </c>
      <c r="E81" t="s">
        <v>339</v>
      </c>
      <c r="F81" t="s">
        <v>380</v>
      </c>
      <c r="G81" t="s">
        <v>381</v>
      </c>
      <c r="H81" t="s">
        <v>346</v>
      </c>
      <c r="I81" t="s">
        <v>347</v>
      </c>
      <c r="J81" t="s">
        <v>756</v>
      </c>
      <c r="K81">
        <v>1</v>
      </c>
      <c r="L81" s="96">
        <v>114000</v>
      </c>
      <c r="M81">
        <v>43600</v>
      </c>
      <c r="N81">
        <v>49800</v>
      </c>
      <c r="O81">
        <v>56050</v>
      </c>
      <c r="P81">
        <v>62250</v>
      </c>
      <c r="Q81">
        <v>67250</v>
      </c>
      <c r="R81">
        <v>72250</v>
      </c>
      <c r="S81">
        <v>77200</v>
      </c>
      <c r="T81">
        <v>82200</v>
      </c>
      <c r="U81">
        <v>26150</v>
      </c>
      <c r="V81">
        <v>29900</v>
      </c>
      <c r="W81">
        <v>33650</v>
      </c>
      <c r="X81">
        <v>37350</v>
      </c>
      <c r="Y81">
        <v>40350</v>
      </c>
      <c r="Z81">
        <v>44360</v>
      </c>
      <c r="AA81">
        <v>50040</v>
      </c>
      <c r="AB81">
        <v>55720</v>
      </c>
      <c r="AC81">
        <v>69750</v>
      </c>
      <c r="AD81">
        <v>79700</v>
      </c>
      <c r="AE81">
        <v>89650</v>
      </c>
      <c r="AF81">
        <v>99600</v>
      </c>
      <c r="AG81">
        <v>107600</v>
      </c>
      <c r="AH81">
        <v>115550</v>
      </c>
      <c r="AI81">
        <v>123550</v>
      </c>
      <c r="AJ81">
        <v>131500</v>
      </c>
    </row>
    <row r="82" spans="1:36" ht="15" x14ac:dyDescent="0.25">
      <c r="A82" s="95" t="str">
        <f t="shared" si="1"/>
        <v>Ashford</v>
      </c>
      <c r="B82" t="s">
        <v>349</v>
      </c>
      <c r="C82" t="s">
        <v>337</v>
      </c>
      <c r="D82" t="s">
        <v>338</v>
      </c>
      <c r="E82" t="s">
        <v>339</v>
      </c>
      <c r="F82" t="s">
        <v>350</v>
      </c>
      <c r="G82" t="s">
        <v>351</v>
      </c>
      <c r="H82" t="s">
        <v>352</v>
      </c>
      <c r="I82" t="s">
        <v>353</v>
      </c>
      <c r="J82" t="s">
        <v>354</v>
      </c>
      <c r="K82">
        <v>0</v>
      </c>
      <c r="L82" s="96">
        <v>126500</v>
      </c>
      <c r="M82">
        <v>43750</v>
      </c>
      <c r="N82">
        <v>50000</v>
      </c>
      <c r="O82">
        <v>56250</v>
      </c>
      <c r="P82">
        <v>62500</v>
      </c>
      <c r="Q82">
        <v>67500</v>
      </c>
      <c r="R82">
        <v>72500</v>
      </c>
      <c r="S82">
        <v>77500</v>
      </c>
      <c r="T82">
        <v>82500</v>
      </c>
      <c r="U82">
        <v>26250</v>
      </c>
      <c r="V82">
        <v>30000</v>
      </c>
      <c r="W82">
        <v>33750</v>
      </c>
      <c r="X82">
        <v>37500</v>
      </c>
      <c r="Y82">
        <v>40500</v>
      </c>
      <c r="Z82">
        <v>44360</v>
      </c>
      <c r="AA82">
        <v>50040</v>
      </c>
      <c r="AB82">
        <v>55720</v>
      </c>
      <c r="AC82">
        <v>70000</v>
      </c>
      <c r="AD82">
        <v>80000</v>
      </c>
      <c r="AE82">
        <v>90000</v>
      </c>
      <c r="AF82">
        <v>100000</v>
      </c>
      <c r="AG82">
        <v>108000</v>
      </c>
      <c r="AH82">
        <v>116000</v>
      </c>
      <c r="AI82">
        <v>124000</v>
      </c>
      <c r="AJ82">
        <v>132000</v>
      </c>
    </row>
    <row r="83" spans="1:36" ht="15" x14ac:dyDescent="0.25">
      <c r="A83" s="95" t="str">
        <f t="shared" si="1"/>
        <v>Brooklyn</v>
      </c>
      <c r="B83" t="s">
        <v>409</v>
      </c>
      <c r="C83" t="s">
        <v>337</v>
      </c>
      <c r="D83" t="s">
        <v>338</v>
      </c>
      <c r="E83" t="s">
        <v>339</v>
      </c>
      <c r="F83" t="s">
        <v>350</v>
      </c>
      <c r="G83" t="s">
        <v>351</v>
      </c>
      <c r="H83" t="s">
        <v>352</v>
      </c>
      <c r="I83" t="s">
        <v>353</v>
      </c>
      <c r="J83" t="s">
        <v>410</v>
      </c>
      <c r="K83">
        <v>0</v>
      </c>
      <c r="L83" s="96">
        <v>126500</v>
      </c>
      <c r="M83">
        <v>43750</v>
      </c>
      <c r="N83">
        <v>50000</v>
      </c>
      <c r="O83">
        <v>56250</v>
      </c>
      <c r="P83">
        <v>62500</v>
      </c>
      <c r="Q83">
        <v>67500</v>
      </c>
      <c r="R83">
        <v>72500</v>
      </c>
      <c r="S83">
        <v>77500</v>
      </c>
      <c r="T83">
        <v>82500</v>
      </c>
      <c r="U83">
        <v>26250</v>
      </c>
      <c r="V83">
        <v>30000</v>
      </c>
      <c r="W83">
        <v>33750</v>
      </c>
      <c r="X83">
        <v>37500</v>
      </c>
      <c r="Y83">
        <v>40500</v>
      </c>
      <c r="Z83">
        <v>44360</v>
      </c>
      <c r="AA83">
        <v>50040</v>
      </c>
      <c r="AB83">
        <v>55720</v>
      </c>
      <c r="AC83">
        <v>70000</v>
      </c>
      <c r="AD83">
        <v>80000</v>
      </c>
      <c r="AE83">
        <v>90000</v>
      </c>
      <c r="AF83">
        <v>100000</v>
      </c>
      <c r="AG83">
        <v>108000</v>
      </c>
      <c r="AH83">
        <v>116000</v>
      </c>
      <c r="AI83">
        <v>124000</v>
      </c>
      <c r="AJ83">
        <v>132000</v>
      </c>
    </row>
    <row r="84" spans="1:36" ht="15" x14ac:dyDescent="0.25">
      <c r="A84" s="95" t="str">
        <f t="shared" si="1"/>
        <v>Canterbury</v>
      </c>
      <c r="B84" t="s">
        <v>415</v>
      </c>
      <c r="C84" t="s">
        <v>337</v>
      </c>
      <c r="D84" t="s">
        <v>338</v>
      </c>
      <c r="E84" t="s">
        <v>339</v>
      </c>
      <c r="F84" t="s">
        <v>350</v>
      </c>
      <c r="G84" t="s">
        <v>351</v>
      </c>
      <c r="H84" t="s">
        <v>352</v>
      </c>
      <c r="I84" t="s">
        <v>353</v>
      </c>
      <c r="J84" t="s">
        <v>416</v>
      </c>
      <c r="K84">
        <v>0</v>
      </c>
      <c r="L84" s="96">
        <v>126500</v>
      </c>
      <c r="M84">
        <v>43750</v>
      </c>
      <c r="N84">
        <v>50000</v>
      </c>
      <c r="O84">
        <v>56250</v>
      </c>
      <c r="P84">
        <v>62500</v>
      </c>
      <c r="Q84">
        <v>67500</v>
      </c>
      <c r="R84">
        <v>72500</v>
      </c>
      <c r="S84">
        <v>77500</v>
      </c>
      <c r="T84">
        <v>82500</v>
      </c>
      <c r="U84">
        <v>26250</v>
      </c>
      <c r="V84">
        <v>30000</v>
      </c>
      <c r="W84">
        <v>33750</v>
      </c>
      <c r="X84">
        <v>37500</v>
      </c>
      <c r="Y84">
        <v>40500</v>
      </c>
      <c r="Z84">
        <v>44360</v>
      </c>
      <c r="AA84">
        <v>50040</v>
      </c>
      <c r="AB84">
        <v>55720</v>
      </c>
      <c r="AC84">
        <v>70000</v>
      </c>
      <c r="AD84">
        <v>80000</v>
      </c>
      <c r="AE84">
        <v>90000</v>
      </c>
      <c r="AF84">
        <v>100000</v>
      </c>
      <c r="AG84">
        <v>108000</v>
      </c>
      <c r="AH84">
        <v>116000</v>
      </c>
      <c r="AI84">
        <v>124000</v>
      </c>
      <c r="AJ84">
        <v>132000</v>
      </c>
    </row>
    <row r="85" spans="1:36" ht="15" x14ac:dyDescent="0.25">
      <c r="A85" s="95" t="str">
        <f t="shared" si="1"/>
        <v>Chaplin</v>
      </c>
      <c r="B85" t="s">
        <v>419</v>
      </c>
      <c r="C85" t="s">
        <v>337</v>
      </c>
      <c r="D85" t="s">
        <v>338</v>
      </c>
      <c r="E85" t="s">
        <v>339</v>
      </c>
      <c r="F85" t="s">
        <v>350</v>
      </c>
      <c r="G85" t="s">
        <v>351</v>
      </c>
      <c r="H85" t="s">
        <v>352</v>
      </c>
      <c r="I85" t="s">
        <v>353</v>
      </c>
      <c r="J85" t="s">
        <v>420</v>
      </c>
      <c r="K85">
        <v>0</v>
      </c>
      <c r="L85" s="96">
        <v>126500</v>
      </c>
      <c r="M85">
        <v>43750</v>
      </c>
      <c r="N85">
        <v>50000</v>
      </c>
      <c r="O85">
        <v>56250</v>
      </c>
      <c r="P85">
        <v>62500</v>
      </c>
      <c r="Q85">
        <v>67500</v>
      </c>
      <c r="R85">
        <v>72500</v>
      </c>
      <c r="S85">
        <v>77500</v>
      </c>
      <c r="T85">
        <v>82500</v>
      </c>
      <c r="U85">
        <v>26250</v>
      </c>
      <c r="V85">
        <v>30000</v>
      </c>
      <c r="W85">
        <v>33750</v>
      </c>
      <c r="X85">
        <v>37500</v>
      </c>
      <c r="Y85">
        <v>40500</v>
      </c>
      <c r="Z85">
        <v>44360</v>
      </c>
      <c r="AA85">
        <v>50040</v>
      </c>
      <c r="AB85">
        <v>55720</v>
      </c>
      <c r="AC85">
        <v>70000</v>
      </c>
      <c r="AD85">
        <v>80000</v>
      </c>
      <c r="AE85">
        <v>90000</v>
      </c>
      <c r="AF85">
        <v>100000</v>
      </c>
      <c r="AG85">
        <v>108000</v>
      </c>
      <c r="AH85">
        <v>116000</v>
      </c>
      <c r="AI85">
        <v>124000</v>
      </c>
      <c r="AJ85">
        <v>132000</v>
      </c>
    </row>
    <row r="86" spans="1:36" ht="15" x14ac:dyDescent="0.25">
      <c r="A86" s="95" t="str">
        <f t="shared" si="1"/>
        <v>Eastford</v>
      </c>
      <c r="B86" t="s">
        <v>473</v>
      </c>
      <c r="C86" t="s">
        <v>337</v>
      </c>
      <c r="D86" t="s">
        <v>338</v>
      </c>
      <c r="E86" t="s">
        <v>339</v>
      </c>
      <c r="F86" t="s">
        <v>350</v>
      </c>
      <c r="G86" t="s">
        <v>351</v>
      </c>
      <c r="H86" t="s">
        <v>352</v>
      </c>
      <c r="I86" t="s">
        <v>353</v>
      </c>
      <c r="J86" t="s">
        <v>474</v>
      </c>
      <c r="K86">
        <v>0</v>
      </c>
      <c r="L86" s="96">
        <v>126500</v>
      </c>
      <c r="M86">
        <v>43750</v>
      </c>
      <c r="N86">
        <v>50000</v>
      </c>
      <c r="O86">
        <v>56250</v>
      </c>
      <c r="P86">
        <v>62500</v>
      </c>
      <c r="Q86">
        <v>67500</v>
      </c>
      <c r="R86">
        <v>72500</v>
      </c>
      <c r="S86">
        <v>77500</v>
      </c>
      <c r="T86">
        <v>82500</v>
      </c>
      <c r="U86">
        <v>26250</v>
      </c>
      <c r="V86">
        <v>30000</v>
      </c>
      <c r="W86">
        <v>33750</v>
      </c>
      <c r="X86">
        <v>37500</v>
      </c>
      <c r="Y86">
        <v>40500</v>
      </c>
      <c r="Z86">
        <v>44360</v>
      </c>
      <c r="AA86">
        <v>50040</v>
      </c>
      <c r="AB86">
        <v>55720</v>
      </c>
      <c r="AC86">
        <v>70000</v>
      </c>
      <c r="AD86">
        <v>80000</v>
      </c>
      <c r="AE86">
        <v>90000</v>
      </c>
      <c r="AF86">
        <v>100000</v>
      </c>
      <c r="AG86">
        <v>108000</v>
      </c>
      <c r="AH86">
        <v>116000</v>
      </c>
      <c r="AI86">
        <v>124000</v>
      </c>
      <c r="AJ86">
        <v>132000</v>
      </c>
    </row>
    <row r="87" spans="1:36" ht="15" x14ac:dyDescent="0.25">
      <c r="A87" s="95" t="str">
        <f t="shared" si="1"/>
        <v>Hampton</v>
      </c>
      <c r="B87" t="s">
        <v>515</v>
      </c>
      <c r="C87" t="s">
        <v>337</v>
      </c>
      <c r="D87" t="s">
        <v>338</v>
      </c>
      <c r="E87" t="s">
        <v>339</v>
      </c>
      <c r="F87" t="s">
        <v>350</v>
      </c>
      <c r="G87" t="s">
        <v>351</v>
      </c>
      <c r="H87" t="s">
        <v>352</v>
      </c>
      <c r="I87" t="s">
        <v>353</v>
      </c>
      <c r="J87" t="s">
        <v>516</v>
      </c>
      <c r="K87">
        <v>0</v>
      </c>
      <c r="L87" s="96">
        <v>126500</v>
      </c>
      <c r="M87">
        <v>43750</v>
      </c>
      <c r="N87">
        <v>50000</v>
      </c>
      <c r="O87">
        <v>56250</v>
      </c>
      <c r="P87">
        <v>62500</v>
      </c>
      <c r="Q87">
        <v>67500</v>
      </c>
      <c r="R87">
        <v>72500</v>
      </c>
      <c r="S87">
        <v>77500</v>
      </c>
      <c r="T87">
        <v>82500</v>
      </c>
      <c r="U87">
        <v>26250</v>
      </c>
      <c r="V87">
        <v>30000</v>
      </c>
      <c r="W87">
        <v>33750</v>
      </c>
      <c r="X87">
        <v>37500</v>
      </c>
      <c r="Y87">
        <v>40500</v>
      </c>
      <c r="Z87">
        <v>44360</v>
      </c>
      <c r="AA87">
        <v>50040</v>
      </c>
      <c r="AB87">
        <v>55720</v>
      </c>
      <c r="AC87">
        <v>70000</v>
      </c>
      <c r="AD87">
        <v>80000</v>
      </c>
      <c r="AE87">
        <v>90000</v>
      </c>
      <c r="AF87">
        <v>100000</v>
      </c>
      <c r="AG87">
        <v>108000</v>
      </c>
      <c r="AH87">
        <v>116000</v>
      </c>
      <c r="AI87">
        <v>124000</v>
      </c>
      <c r="AJ87">
        <v>132000</v>
      </c>
    </row>
    <row r="88" spans="1:36" ht="15" x14ac:dyDescent="0.25">
      <c r="A88" s="95" t="str">
        <f t="shared" si="1"/>
        <v>Killingly</v>
      </c>
      <c r="B88" t="s">
        <v>527</v>
      </c>
      <c r="C88" t="s">
        <v>337</v>
      </c>
      <c r="D88" t="s">
        <v>338</v>
      </c>
      <c r="E88" t="s">
        <v>339</v>
      </c>
      <c r="F88" t="s">
        <v>350</v>
      </c>
      <c r="G88" t="s">
        <v>351</v>
      </c>
      <c r="H88" t="s">
        <v>352</v>
      </c>
      <c r="I88" t="s">
        <v>353</v>
      </c>
      <c r="J88" t="s">
        <v>528</v>
      </c>
      <c r="K88">
        <v>0</v>
      </c>
      <c r="L88" s="96">
        <v>126500</v>
      </c>
      <c r="M88">
        <v>43750</v>
      </c>
      <c r="N88">
        <v>50000</v>
      </c>
      <c r="O88">
        <v>56250</v>
      </c>
      <c r="P88">
        <v>62500</v>
      </c>
      <c r="Q88">
        <v>67500</v>
      </c>
      <c r="R88">
        <v>72500</v>
      </c>
      <c r="S88">
        <v>77500</v>
      </c>
      <c r="T88">
        <v>82500</v>
      </c>
      <c r="U88">
        <v>26250</v>
      </c>
      <c r="V88">
        <v>30000</v>
      </c>
      <c r="W88">
        <v>33750</v>
      </c>
      <c r="X88">
        <v>37500</v>
      </c>
      <c r="Y88">
        <v>40500</v>
      </c>
      <c r="Z88">
        <v>44360</v>
      </c>
      <c r="AA88">
        <v>50040</v>
      </c>
      <c r="AB88">
        <v>55720</v>
      </c>
      <c r="AC88">
        <v>70000</v>
      </c>
      <c r="AD88">
        <v>80000</v>
      </c>
      <c r="AE88">
        <v>90000</v>
      </c>
      <c r="AF88">
        <v>100000</v>
      </c>
      <c r="AG88">
        <v>108000</v>
      </c>
      <c r="AH88">
        <v>116000</v>
      </c>
      <c r="AI88">
        <v>124000</v>
      </c>
      <c r="AJ88">
        <v>132000</v>
      </c>
    </row>
    <row r="89" spans="1:36" ht="15" x14ac:dyDescent="0.25">
      <c r="A89" s="95" t="str">
        <f t="shared" si="1"/>
        <v>Plainfield</v>
      </c>
      <c r="B89" t="s">
        <v>621</v>
      </c>
      <c r="C89" t="s">
        <v>337</v>
      </c>
      <c r="D89" t="s">
        <v>338</v>
      </c>
      <c r="E89" t="s">
        <v>339</v>
      </c>
      <c r="F89" t="s">
        <v>350</v>
      </c>
      <c r="G89" t="s">
        <v>351</v>
      </c>
      <c r="H89" t="s">
        <v>352</v>
      </c>
      <c r="I89" t="s">
        <v>353</v>
      </c>
      <c r="J89" t="s">
        <v>622</v>
      </c>
      <c r="K89">
        <v>0</v>
      </c>
      <c r="L89" s="96">
        <v>126500</v>
      </c>
      <c r="M89">
        <v>43750</v>
      </c>
      <c r="N89">
        <v>50000</v>
      </c>
      <c r="O89">
        <v>56250</v>
      </c>
      <c r="P89">
        <v>62500</v>
      </c>
      <c r="Q89">
        <v>67500</v>
      </c>
      <c r="R89">
        <v>72500</v>
      </c>
      <c r="S89">
        <v>77500</v>
      </c>
      <c r="T89">
        <v>82500</v>
      </c>
      <c r="U89">
        <v>26250</v>
      </c>
      <c r="V89">
        <v>30000</v>
      </c>
      <c r="W89">
        <v>33750</v>
      </c>
      <c r="X89">
        <v>37500</v>
      </c>
      <c r="Y89">
        <v>40500</v>
      </c>
      <c r="Z89">
        <v>44360</v>
      </c>
      <c r="AA89">
        <v>50040</v>
      </c>
      <c r="AB89">
        <v>55720</v>
      </c>
      <c r="AC89">
        <v>70000</v>
      </c>
      <c r="AD89">
        <v>80000</v>
      </c>
      <c r="AE89">
        <v>90000</v>
      </c>
      <c r="AF89">
        <v>100000</v>
      </c>
      <c r="AG89">
        <v>108000</v>
      </c>
      <c r="AH89">
        <v>116000</v>
      </c>
      <c r="AI89">
        <v>124000</v>
      </c>
      <c r="AJ89">
        <v>132000</v>
      </c>
    </row>
    <row r="90" spans="1:36" ht="15" x14ac:dyDescent="0.25">
      <c r="A90" s="95" t="str">
        <f t="shared" si="1"/>
        <v>Pomfret</v>
      </c>
      <c r="B90" t="s">
        <v>627</v>
      </c>
      <c r="C90" t="s">
        <v>337</v>
      </c>
      <c r="D90" t="s">
        <v>338</v>
      </c>
      <c r="E90" t="s">
        <v>339</v>
      </c>
      <c r="F90" t="s">
        <v>350</v>
      </c>
      <c r="G90" t="s">
        <v>351</v>
      </c>
      <c r="H90" t="s">
        <v>352</v>
      </c>
      <c r="I90" t="s">
        <v>353</v>
      </c>
      <c r="J90" t="s">
        <v>628</v>
      </c>
      <c r="K90">
        <v>0</v>
      </c>
      <c r="L90" s="96">
        <v>126500</v>
      </c>
      <c r="M90">
        <v>43750</v>
      </c>
      <c r="N90">
        <v>50000</v>
      </c>
      <c r="O90">
        <v>56250</v>
      </c>
      <c r="P90">
        <v>62500</v>
      </c>
      <c r="Q90">
        <v>67500</v>
      </c>
      <c r="R90">
        <v>72500</v>
      </c>
      <c r="S90">
        <v>77500</v>
      </c>
      <c r="T90">
        <v>82500</v>
      </c>
      <c r="U90">
        <v>26250</v>
      </c>
      <c r="V90">
        <v>30000</v>
      </c>
      <c r="W90">
        <v>33750</v>
      </c>
      <c r="X90">
        <v>37500</v>
      </c>
      <c r="Y90">
        <v>40500</v>
      </c>
      <c r="Z90">
        <v>44360</v>
      </c>
      <c r="AA90">
        <v>50040</v>
      </c>
      <c r="AB90">
        <v>55720</v>
      </c>
      <c r="AC90">
        <v>70000</v>
      </c>
      <c r="AD90">
        <v>80000</v>
      </c>
      <c r="AE90">
        <v>90000</v>
      </c>
      <c r="AF90">
        <v>100000</v>
      </c>
      <c r="AG90">
        <v>108000</v>
      </c>
      <c r="AH90">
        <v>116000</v>
      </c>
      <c r="AI90">
        <v>124000</v>
      </c>
      <c r="AJ90">
        <v>132000</v>
      </c>
    </row>
    <row r="91" spans="1:36" ht="15" x14ac:dyDescent="0.25">
      <c r="A91" s="95" t="str">
        <f t="shared" si="1"/>
        <v>Putnam</v>
      </c>
      <c r="B91" t="s">
        <v>635</v>
      </c>
      <c r="C91" t="s">
        <v>337</v>
      </c>
      <c r="D91" t="s">
        <v>338</v>
      </c>
      <c r="E91" t="s">
        <v>339</v>
      </c>
      <c r="F91" t="s">
        <v>350</v>
      </c>
      <c r="G91" t="s">
        <v>351</v>
      </c>
      <c r="H91" t="s">
        <v>352</v>
      </c>
      <c r="I91" t="s">
        <v>353</v>
      </c>
      <c r="J91" t="s">
        <v>636</v>
      </c>
      <c r="K91">
        <v>0</v>
      </c>
      <c r="L91" s="96">
        <v>126500</v>
      </c>
      <c r="M91">
        <v>43750</v>
      </c>
      <c r="N91">
        <v>50000</v>
      </c>
      <c r="O91">
        <v>56250</v>
      </c>
      <c r="P91">
        <v>62500</v>
      </c>
      <c r="Q91">
        <v>67500</v>
      </c>
      <c r="R91">
        <v>72500</v>
      </c>
      <c r="S91">
        <v>77500</v>
      </c>
      <c r="T91">
        <v>82500</v>
      </c>
      <c r="U91">
        <v>26250</v>
      </c>
      <c r="V91">
        <v>30000</v>
      </c>
      <c r="W91">
        <v>33750</v>
      </c>
      <c r="X91">
        <v>37500</v>
      </c>
      <c r="Y91">
        <v>40500</v>
      </c>
      <c r="Z91">
        <v>44360</v>
      </c>
      <c r="AA91">
        <v>50040</v>
      </c>
      <c r="AB91">
        <v>55720</v>
      </c>
      <c r="AC91">
        <v>70000</v>
      </c>
      <c r="AD91">
        <v>80000</v>
      </c>
      <c r="AE91">
        <v>90000</v>
      </c>
      <c r="AF91">
        <v>100000</v>
      </c>
      <c r="AG91">
        <v>108000</v>
      </c>
      <c r="AH91">
        <v>116000</v>
      </c>
      <c r="AI91">
        <v>124000</v>
      </c>
      <c r="AJ91">
        <v>132000</v>
      </c>
    </row>
    <row r="92" spans="1:36" ht="15" x14ac:dyDescent="0.25">
      <c r="A92" s="95" t="str">
        <f t="shared" si="1"/>
        <v>Scotland</v>
      </c>
      <c r="B92" t="s">
        <v>649</v>
      </c>
      <c r="C92" t="s">
        <v>337</v>
      </c>
      <c r="D92" t="s">
        <v>338</v>
      </c>
      <c r="E92" t="s">
        <v>339</v>
      </c>
      <c r="F92" t="s">
        <v>350</v>
      </c>
      <c r="G92" t="s">
        <v>351</v>
      </c>
      <c r="H92" t="s">
        <v>352</v>
      </c>
      <c r="I92" t="s">
        <v>353</v>
      </c>
      <c r="J92" t="s">
        <v>650</v>
      </c>
      <c r="K92">
        <v>0</v>
      </c>
      <c r="L92" s="96">
        <v>126500</v>
      </c>
      <c r="M92">
        <v>43750</v>
      </c>
      <c r="N92">
        <v>50000</v>
      </c>
      <c r="O92">
        <v>56250</v>
      </c>
      <c r="P92">
        <v>62500</v>
      </c>
      <c r="Q92">
        <v>67500</v>
      </c>
      <c r="R92">
        <v>72500</v>
      </c>
      <c r="S92">
        <v>77500</v>
      </c>
      <c r="T92">
        <v>82500</v>
      </c>
      <c r="U92">
        <v>26250</v>
      </c>
      <c r="V92">
        <v>30000</v>
      </c>
      <c r="W92">
        <v>33750</v>
      </c>
      <c r="X92">
        <v>37500</v>
      </c>
      <c r="Y92">
        <v>40500</v>
      </c>
      <c r="Z92">
        <v>44360</v>
      </c>
      <c r="AA92">
        <v>50040</v>
      </c>
      <c r="AB92">
        <v>55720</v>
      </c>
      <c r="AC92">
        <v>70000</v>
      </c>
      <c r="AD92">
        <v>80000</v>
      </c>
      <c r="AE92">
        <v>90000</v>
      </c>
      <c r="AF92">
        <v>100000</v>
      </c>
      <c r="AG92">
        <v>108000</v>
      </c>
      <c r="AH92">
        <v>116000</v>
      </c>
      <c r="AI92">
        <v>124000</v>
      </c>
      <c r="AJ92">
        <v>132000</v>
      </c>
    </row>
    <row r="93" spans="1:36" ht="15" x14ac:dyDescent="0.25">
      <c r="A93" s="95" t="str">
        <f t="shared" si="1"/>
        <v>Sterling</v>
      </c>
      <c r="B93" t="s">
        <v>677</v>
      </c>
      <c r="C93" t="s">
        <v>337</v>
      </c>
      <c r="D93" t="s">
        <v>338</v>
      </c>
      <c r="E93" t="s">
        <v>339</v>
      </c>
      <c r="F93" t="s">
        <v>350</v>
      </c>
      <c r="G93" t="s">
        <v>351</v>
      </c>
      <c r="H93" t="s">
        <v>352</v>
      </c>
      <c r="I93" t="s">
        <v>353</v>
      </c>
      <c r="J93" t="s">
        <v>678</v>
      </c>
      <c r="K93">
        <v>0</v>
      </c>
      <c r="L93" s="96">
        <v>126500</v>
      </c>
      <c r="M93">
        <v>43750</v>
      </c>
      <c r="N93">
        <v>50000</v>
      </c>
      <c r="O93">
        <v>56250</v>
      </c>
      <c r="P93">
        <v>62500</v>
      </c>
      <c r="Q93">
        <v>67500</v>
      </c>
      <c r="R93">
        <v>72500</v>
      </c>
      <c r="S93">
        <v>77500</v>
      </c>
      <c r="T93">
        <v>82500</v>
      </c>
      <c r="U93">
        <v>26250</v>
      </c>
      <c r="V93">
        <v>30000</v>
      </c>
      <c r="W93">
        <v>33750</v>
      </c>
      <c r="X93">
        <v>37500</v>
      </c>
      <c r="Y93">
        <v>40500</v>
      </c>
      <c r="Z93">
        <v>44360</v>
      </c>
      <c r="AA93">
        <v>50040</v>
      </c>
      <c r="AB93">
        <v>55720</v>
      </c>
      <c r="AC93">
        <v>70000</v>
      </c>
      <c r="AD93">
        <v>80000</v>
      </c>
      <c r="AE93">
        <v>90000</v>
      </c>
      <c r="AF93">
        <v>100000</v>
      </c>
      <c r="AG93">
        <v>108000</v>
      </c>
      <c r="AH93">
        <v>116000</v>
      </c>
      <c r="AI93">
        <v>124000</v>
      </c>
      <c r="AJ93">
        <v>132000</v>
      </c>
    </row>
    <row r="94" spans="1:36" ht="15" x14ac:dyDescent="0.25">
      <c r="A94" s="95" t="str">
        <f t="shared" si="1"/>
        <v>Thompson</v>
      </c>
      <c r="B94" t="s">
        <v>689</v>
      </c>
      <c r="C94" t="s">
        <v>337</v>
      </c>
      <c r="D94" t="s">
        <v>338</v>
      </c>
      <c r="E94" t="s">
        <v>339</v>
      </c>
      <c r="F94" t="s">
        <v>350</v>
      </c>
      <c r="G94" t="s">
        <v>351</v>
      </c>
      <c r="H94" t="s">
        <v>352</v>
      </c>
      <c r="I94" t="s">
        <v>353</v>
      </c>
      <c r="J94" t="s">
        <v>690</v>
      </c>
      <c r="K94">
        <v>0</v>
      </c>
      <c r="L94" s="96">
        <v>126500</v>
      </c>
      <c r="M94">
        <v>43750</v>
      </c>
      <c r="N94">
        <v>50000</v>
      </c>
      <c r="O94">
        <v>56250</v>
      </c>
      <c r="P94">
        <v>62500</v>
      </c>
      <c r="Q94">
        <v>67500</v>
      </c>
      <c r="R94">
        <v>72500</v>
      </c>
      <c r="S94">
        <v>77500</v>
      </c>
      <c r="T94">
        <v>82500</v>
      </c>
      <c r="U94">
        <v>26250</v>
      </c>
      <c r="V94">
        <v>30000</v>
      </c>
      <c r="W94">
        <v>33750</v>
      </c>
      <c r="X94">
        <v>37500</v>
      </c>
      <c r="Y94">
        <v>40500</v>
      </c>
      <c r="Z94">
        <v>44360</v>
      </c>
      <c r="AA94">
        <v>50040</v>
      </c>
      <c r="AB94">
        <v>55720</v>
      </c>
      <c r="AC94">
        <v>70000</v>
      </c>
      <c r="AD94">
        <v>80000</v>
      </c>
      <c r="AE94">
        <v>90000</v>
      </c>
      <c r="AF94">
        <v>100000</v>
      </c>
      <c r="AG94">
        <v>108000</v>
      </c>
      <c r="AH94">
        <v>116000</v>
      </c>
      <c r="AI94">
        <v>124000</v>
      </c>
      <c r="AJ94">
        <v>132000</v>
      </c>
    </row>
    <row r="95" spans="1:36" ht="15" x14ac:dyDescent="0.25">
      <c r="A95" s="95" t="str">
        <f t="shared" si="1"/>
        <v>Union</v>
      </c>
      <c r="B95" t="s">
        <v>699</v>
      </c>
      <c r="C95" t="s">
        <v>337</v>
      </c>
      <c r="D95" t="s">
        <v>338</v>
      </c>
      <c r="E95" t="s">
        <v>339</v>
      </c>
      <c r="F95" t="s">
        <v>700</v>
      </c>
      <c r="G95" t="s">
        <v>701</v>
      </c>
      <c r="H95" t="s">
        <v>352</v>
      </c>
      <c r="I95" t="s">
        <v>353</v>
      </c>
      <c r="J95" t="s">
        <v>702</v>
      </c>
      <c r="K95">
        <v>0</v>
      </c>
      <c r="L95" s="96">
        <v>126500</v>
      </c>
      <c r="M95">
        <v>44300</v>
      </c>
      <c r="N95">
        <v>50600</v>
      </c>
      <c r="O95">
        <v>56950</v>
      </c>
      <c r="P95">
        <v>63250</v>
      </c>
      <c r="Q95">
        <v>68350</v>
      </c>
      <c r="R95">
        <v>73400</v>
      </c>
      <c r="S95">
        <v>78450</v>
      </c>
      <c r="T95">
        <v>83500</v>
      </c>
      <c r="U95">
        <v>26600</v>
      </c>
      <c r="V95">
        <v>30400</v>
      </c>
      <c r="W95">
        <v>34200</v>
      </c>
      <c r="X95">
        <v>37950</v>
      </c>
      <c r="Y95">
        <v>41000</v>
      </c>
      <c r="Z95">
        <v>44360</v>
      </c>
      <c r="AA95">
        <v>50040</v>
      </c>
      <c r="AB95">
        <v>55720</v>
      </c>
      <c r="AC95">
        <v>70850</v>
      </c>
      <c r="AD95">
        <v>81000</v>
      </c>
      <c r="AE95">
        <v>91100</v>
      </c>
      <c r="AF95">
        <v>101200</v>
      </c>
      <c r="AG95">
        <v>109300</v>
      </c>
      <c r="AH95">
        <v>117400</v>
      </c>
      <c r="AI95">
        <v>125500</v>
      </c>
      <c r="AJ95">
        <v>133600</v>
      </c>
    </row>
    <row r="96" spans="1:36" ht="15" x14ac:dyDescent="0.25">
      <c r="A96" s="95" t="str">
        <f t="shared" si="1"/>
        <v>Voluntown</v>
      </c>
      <c r="B96" t="s">
        <v>705</v>
      </c>
      <c r="C96" t="s">
        <v>337</v>
      </c>
      <c r="D96" t="s">
        <v>338</v>
      </c>
      <c r="E96" t="s">
        <v>339</v>
      </c>
      <c r="F96" t="s">
        <v>350</v>
      </c>
      <c r="G96" t="s">
        <v>351</v>
      </c>
      <c r="H96" t="s">
        <v>352</v>
      </c>
      <c r="I96" t="s">
        <v>353</v>
      </c>
      <c r="J96" t="s">
        <v>706</v>
      </c>
      <c r="K96">
        <v>0</v>
      </c>
      <c r="L96" s="96">
        <v>126500</v>
      </c>
      <c r="M96">
        <v>43750</v>
      </c>
      <c r="N96">
        <v>50000</v>
      </c>
      <c r="O96">
        <v>56250</v>
      </c>
      <c r="P96">
        <v>62500</v>
      </c>
      <c r="Q96">
        <v>67500</v>
      </c>
      <c r="R96">
        <v>72500</v>
      </c>
      <c r="S96">
        <v>77500</v>
      </c>
      <c r="T96">
        <v>82500</v>
      </c>
      <c r="U96">
        <v>26250</v>
      </c>
      <c r="V96">
        <v>30000</v>
      </c>
      <c r="W96">
        <v>33750</v>
      </c>
      <c r="X96">
        <v>37500</v>
      </c>
      <c r="Y96">
        <v>40500</v>
      </c>
      <c r="Z96">
        <v>44360</v>
      </c>
      <c r="AA96">
        <v>50040</v>
      </c>
      <c r="AB96">
        <v>55720</v>
      </c>
      <c r="AC96">
        <v>70000</v>
      </c>
      <c r="AD96">
        <v>80000</v>
      </c>
      <c r="AE96">
        <v>90000</v>
      </c>
      <c r="AF96">
        <v>100000</v>
      </c>
      <c r="AG96">
        <v>108000</v>
      </c>
      <c r="AH96">
        <v>116000</v>
      </c>
      <c r="AI96">
        <v>124000</v>
      </c>
      <c r="AJ96">
        <v>132000</v>
      </c>
    </row>
    <row r="97" spans="1:36" ht="15" x14ac:dyDescent="0.25">
      <c r="A97" s="95" t="str">
        <f t="shared" si="1"/>
        <v>Woodstock</v>
      </c>
      <c r="B97" t="s">
        <v>757</v>
      </c>
      <c r="C97" t="s">
        <v>337</v>
      </c>
      <c r="D97" t="s">
        <v>338</v>
      </c>
      <c r="E97" t="s">
        <v>339</v>
      </c>
      <c r="F97" t="s">
        <v>350</v>
      </c>
      <c r="G97" t="s">
        <v>351</v>
      </c>
      <c r="H97" t="s">
        <v>352</v>
      </c>
      <c r="I97" t="s">
        <v>353</v>
      </c>
      <c r="J97" t="s">
        <v>758</v>
      </c>
      <c r="K97">
        <v>0</v>
      </c>
      <c r="L97" s="96">
        <v>126500</v>
      </c>
      <c r="M97">
        <v>43750</v>
      </c>
      <c r="N97">
        <v>50000</v>
      </c>
      <c r="O97">
        <v>56250</v>
      </c>
      <c r="P97">
        <v>62500</v>
      </c>
      <c r="Q97">
        <v>67500</v>
      </c>
      <c r="R97">
        <v>72500</v>
      </c>
      <c r="S97">
        <v>77500</v>
      </c>
      <c r="T97">
        <v>82500</v>
      </c>
      <c r="U97">
        <v>26250</v>
      </c>
      <c r="V97">
        <v>30000</v>
      </c>
      <c r="W97">
        <v>33750</v>
      </c>
      <c r="X97">
        <v>37500</v>
      </c>
      <c r="Y97">
        <v>40500</v>
      </c>
      <c r="Z97">
        <v>44360</v>
      </c>
      <c r="AA97">
        <v>50040</v>
      </c>
      <c r="AB97">
        <v>55720</v>
      </c>
      <c r="AC97">
        <v>70000</v>
      </c>
      <c r="AD97">
        <v>80000</v>
      </c>
      <c r="AE97">
        <v>90000</v>
      </c>
      <c r="AF97">
        <v>100000</v>
      </c>
      <c r="AG97">
        <v>108000</v>
      </c>
      <c r="AH97">
        <v>116000</v>
      </c>
      <c r="AI97">
        <v>124000</v>
      </c>
      <c r="AJ97">
        <v>132000</v>
      </c>
    </row>
    <row r="98" spans="1:36" ht="15" x14ac:dyDescent="0.25">
      <c r="A98" s="95" t="str">
        <f t="shared" si="1"/>
        <v>Barkhamsted</v>
      </c>
      <c r="B98" t="s">
        <v>357</v>
      </c>
      <c r="C98" t="s">
        <v>337</v>
      </c>
      <c r="D98" t="s">
        <v>338</v>
      </c>
      <c r="E98" t="s">
        <v>339</v>
      </c>
      <c r="F98" t="s">
        <v>358</v>
      </c>
      <c r="G98" t="s">
        <v>359</v>
      </c>
      <c r="H98" t="s">
        <v>360</v>
      </c>
      <c r="I98" t="s">
        <v>361</v>
      </c>
      <c r="J98" t="s">
        <v>362</v>
      </c>
      <c r="K98">
        <v>0</v>
      </c>
      <c r="L98" s="96">
        <v>122800</v>
      </c>
      <c r="M98">
        <v>43600</v>
      </c>
      <c r="N98">
        <v>49800</v>
      </c>
      <c r="O98">
        <v>56050</v>
      </c>
      <c r="P98">
        <v>62250</v>
      </c>
      <c r="Q98">
        <v>67250</v>
      </c>
      <c r="R98">
        <v>72250</v>
      </c>
      <c r="S98">
        <v>77200</v>
      </c>
      <c r="T98">
        <v>82200</v>
      </c>
      <c r="U98">
        <v>26150</v>
      </c>
      <c r="V98">
        <v>29900</v>
      </c>
      <c r="W98">
        <v>33650</v>
      </c>
      <c r="X98">
        <v>37350</v>
      </c>
      <c r="Y98">
        <v>40350</v>
      </c>
      <c r="Z98">
        <v>44360</v>
      </c>
      <c r="AA98">
        <v>50040</v>
      </c>
      <c r="AB98">
        <v>55720</v>
      </c>
      <c r="AC98">
        <v>69750</v>
      </c>
      <c r="AD98">
        <v>79700</v>
      </c>
      <c r="AE98">
        <v>89650</v>
      </c>
      <c r="AF98">
        <v>99600</v>
      </c>
      <c r="AG98">
        <v>107600</v>
      </c>
      <c r="AH98">
        <v>115550</v>
      </c>
      <c r="AI98">
        <v>123550</v>
      </c>
      <c r="AJ98">
        <v>131500</v>
      </c>
    </row>
    <row r="99" spans="1:36" ht="15" x14ac:dyDescent="0.25">
      <c r="A99" s="95" t="str">
        <f t="shared" si="1"/>
        <v>Burlington</v>
      </c>
      <c r="B99" t="s">
        <v>411</v>
      </c>
      <c r="C99" t="s">
        <v>337</v>
      </c>
      <c r="D99" t="s">
        <v>338</v>
      </c>
      <c r="E99" t="s">
        <v>339</v>
      </c>
      <c r="F99" t="s">
        <v>358</v>
      </c>
      <c r="G99" t="s">
        <v>359</v>
      </c>
      <c r="H99" t="s">
        <v>360</v>
      </c>
      <c r="I99" t="s">
        <v>361</v>
      </c>
      <c r="J99" t="s">
        <v>412</v>
      </c>
      <c r="K99">
        <v>0</v>
      </c>
      <c r="L99" s="96">
        <v>122800</v>
      </c>
      <c r="M99">
        <v>43600</v>
      </c>
      <c r="N99">
        <v>49800</v>
      </c>
      <c r="O99">
        <v>56050</v>
      </c>
      <c r="P99">
        <v>62250</v>
      </c>
      <c r="Q99">
        <v>67250</v>
      </c>
      <c r="R99">
        <v>72250</v>
      </c>
      <c r="S99">
        <v>77200</v>
      </c>
      <c r="T99">
        <v>82200</v>
      </c>
      <c r="U99">
        <v>26150</v>
      </c>
      <c r="V99">
        <v>29900</v>
      </c>
      <c r="W99">
        <v>33650</v>
      </c>
      <c r="X99">
        <v>37350</v>
      </c>
      <c r="Y99">
        <v>40350</v>
      </c>
      <c r="Z99">
        <v>44360</v>
      </c>
      <c r="AA99">
        <v>50040</v>
      </c>
      <c r="AB99">
        <v>55720</v>
      </c>
      <c r="AC99">
        <v>69750</v>
      </c>
      <c r="AD99">
        <v>79700</v>
      </c>
      <c r="AE99">
        <v>89650</v>
      </c>
      <c r="AF99">
        <v>99600</v>
      </c>
      <c r="AG99">
        <v>107600</v>
      </c>
      <c r="AH99">
        <v>115550</v>
      </c>
      <c r="AI99">
        <v>123550</v>
      </c>
      <c r="AJ99">
        <v>131500</v>
      </c>
    </row>
    <row r="100" spans="1:36" ht="15" x14ac:dyDescent="0.25">
      <c r="A100" s="95" t="str">
        <f t="shared" si="1"/>
        <v>Canaan</v>
      </c>
      <c r="B100" t="s">
        <v>413</v>
      </c>
      <c r="C100" t="s">
        <v>337</v>
      </c>
      <c r="D100" t="s">
        <v>338</v>
      </c>
      <c r="E100" t="s">
        <v>339</v>
      </c>
      <c r="F100" t="s">
        <v>358</v>
      </c>
      <c r="G100" t="s">
        <v>359</v>
      </c>
      <c r="H100" t="s">
        <v>360</v>
      </c>
      <c r="I100" t="s">
        <v>361</v>
      </c>
      <c r="J100" t="s">
        <v>414</v>
      </c>
      <c r="K100">
        <v>0</v>
      </c>
      <c r="L100" s="96">
        <v>122800</v>
      </c>
      <c r="M100">
        <v>43600</v>
      </c>
      <c r="N100">
        <v>49800</v>
      </c>
      <c r="O100">
        <v>56050</v>
      </c>
      <c r="P100">
        <v>62250</v>
      </c>
      <c r="Q100">
        <v>67250</v>
      </c>
      <c r="R100">
        <v>72250</v>
      </c>
      <c r="S100">
        <v>77200</v>
      </c>
      <c r="T100">
        <v>82200</v>
      </c>
      <c r="U100">
        <v>26150</v>
      </c>
      <c r="V100">
        <v>29900</v>
      </c>
      <c r="W100">
        <v>33650</v>
      </c>
      <c r="X100">
        <v>37350</v>
      </c>
      <c r="Y100">
        <v>40350</v>
      </c>
      <c r="Z100">
        <v>44360</v>
      </c>
      <c r="AA100">
        <v>50040</v>
      </c>
      <c r="AB100">
        <v>55720</v>
      </c>
      <c r="AC100">
        <v>69750</v>
      </c>
      <c r="AD100">
        <v>79700</v>
      </c>
      <c r="AE100">
        <v>89650</v>
      </c>
      <c r="AF100">
        <v>99600</v>
      </c>
      <c r="AG100">
        <v>107600</v>
      </c>
      <c r="AH100">
        <v>115550</v>
      </c>
      <c r="AI100">
        <v>123550</v>
      </c>
      <c r="AJ100">
        <v>131500</v>
      </c>
    </row>
    <row r="101" spans="1:36" ht="15" x14ac:dyDescent="0.25">
      <c r="A101" s="95" t="str">
        <f t="shared" si="1"/>
        <v>Colebrook</v>
      </c>
      <c r="B101" t="s">
        <v>435</v>
      </c>
      <c r="C101" t="s">
        <v>337</v>
      </c>
      <c r="D101" t="s">
        <v>338</v>
      </c>
      <c r="E101" t="s">
        <v>339</v>
      </c>
      <c r="F101" t="s">
        <v>358</v>
      </c>
      <c r="G101" t="s">
        <v>359</v>
      </c>
      <c r="H101" t="s">
        <v>360</v>
      </c>
      <c r="I101" t="s">
        <v>361</v>
      </c>
      <c r="J101" t="s">
        <v>436</v>
      </c>
      <c r="K101">
        <v>0</v>
      </c>
      <c r="L101" s="96">
        <v>122800</v>
      </c>
      <c r="M101">
        <v>43600</v>
      </c>
      <c r="N101">
        <v>49800</v>
      </c>
      <c r="O101">
        <v>56050</v>
      </c>
      <c r="P101">
        <v>62250</v>
      </c>
      <c r="Q101">
        <v>67250</v>
      </c>
      <c r="R101">
        <v>72250</v>
      </c>
      <c r="S101">
        <v>77200</v>
      </c>
      <c r="T101">
        <v>82200</v>
      </c>
      <c r="U101">
        <v>26150</v>
      </c>
      <c r="V101">
        <v>29900</v>
      </c>
      <c r="W101">
        <v>33650</v>
      </c>
      <c r="X101">
        <v>37350</v>
      </c>
      <c r="Y101">
        <v>40350</v>
      </c>
      <c r="Z101">
        <v>44360</v>
      </c>
      <c r="AA101">
        <v>50040</v>
      </c>
      <c r="AB101">
        <v>55720</v>
      </c>
      <c r="AC101">
        <v>69750</v>
      </c>
      <c r="AD101">
        <v>79700</v>
      </c>
      <c r="AE101">
        <v>89650</v>
      </c>
      <c r="AF101">
        <v>99600</v>
      </c>
      <c r="AG101">
        <v>107600</v>
      </c>
      <c r="AH101">
        <v>115550</v>
      </c>
      <c r="AI101">
        <v>123550</v>
      </c>
      <c r="AJ101">
        <v>131500</v>
      </c>
    </row>
    <row r="102" spans="1:36" ht="15" x14ac:dyDescent="0.25">
      <c r="A102" s="95" t="str">
        <f t="shared" si="1"/>
        <v>Cornwall</v>
      </c>
      <c r="B102" t="s">
        <v>439</v>
      </c>
      <c r="C102" t="s">
        <v>337</v>
      </c>
      <c r="D102" t="s">
        <v>338</v>
      </c>
      <c r="E102" t="s">
        <v>339</v>
      </c>
      <c r="F102" t="s">
        <v>358</v>
      </c>
      <c r="G102" t="s">
        <v>359</v>
      </c>
      <c r="H102" t="s">
        <v>360</v>
      </c>
      <c r="I102" t="s">
        <v>361</v>
      </c>
      <c r="J102" t="s">
        <v>440</v>
      </c>
      <c r="K102">
        <v>0</v>
      </c>
      <c r="L102" s="96">
        <v>122800</v>
      </c>
      <c r="M102">
        <v>43600</v>
      </c>
      <c r="N102">
        <v>49800</v>
      </c>
      <c r="O102">
        <v>56050</v>
      </c>
      <c r="P102">
        <v>62250</v>
      </c>
      <c r="Q102">
        <v>67250</v>
      </c>
      <c r="R102">
        <v>72250</v>
      </c>
      <c r="S102">
        <v>77200</v>
      </c>
      <c r="T102">
        <v>82200</v>
      </c>
      <c r="U102">
        <v>26150</v>
      </c>
      <c r="V102">
        <v>29900</v>
      </c>
      <c r="W102">
        <v>33650</v>
      </c>
      <c r="X102">
        <v>37350</v>
      </c>
      <c r="Y102">
        <v>40350</v>
      </c>
      <c r="Z102">
        <v>44360</v>
      </c>
      <c r="AA102">
        <v>50040</v>
      </c>
      <c r="AB102">
        <v>55720</v>
      </c>
      <c r="AC102">
        <v>69750</v>
      </c>
      <c r="AD102">
        <v>79700</v>
      </c>
      <c r="AE102">
        <v>89650</v>
      </c>
      <c r="AF102">
        <v>99600</v>
      </c>
      <c r="AG102">
        <v>107600</v>
      </c>
      <c r="AH102">
        <v>115550</v>
      </c>
      <c r="AI102">
        <v>123550</v>
      </c>
      <c r="AJ102">
        <v>131500</v>
      </c>
    </row>
    <row r="103" spans="1:36" ht="15" x14ac:dyDescent="0.25">
      <c r="A103" s="95" t="str">
        <f t="shared" si="1"/>
        <v>Goshen</v>
      </c>
      <c r="B103" t="s">
        <v>497</v>
      </c>
      <c r="C103" t="s">
        <v>337</v>
      </c>
      <c r="D103" t="s">
        <v>338</v>
      </c>
      <c r="E103" t="s">
        <v>339</v>
      </c>
      <c r="F103" t="s">
        <v>358</v>
      </c>
      <c r="G103" t="s">
        <v>359</v>
      </c>
      <c r="H103" t="s">
        <v>360</v>
      </c>
      <c r="I103" t="s">
        <v>361</v>
      </c>
      <c r="J103" t="s">
        <v>498</v>
      </c>
      <c r="K103">
        <v>0</v>
      </c>
      <c r="L103" s="96">
        <v>122800</v>
      </c>
      <c r="M103">
        <v>43600</v>
      </c>
      <c r="N103">
        <v>49800</v>
      </c>
      <c r="O103">
        <v>56050</v>
      </c>
      <c r="P103">
        <v>62250</v>
      </c>
      <c r="Q103">
        <v>67250</v>
      </c>
      <c r="R103">
        <v>72250</v>
      </c>
      <c r="S103">
        <v>77200</v>
      </c>
      <c r="T103">
        <v>82200</v>
      </c>
      <c r="U103">
        <v>26150</v>
      </c>
      <c r="V103">
        <v>29900</v>
      </c>
      <c r="W103">
        <v>33650</v>
      </c>
      <c r="X103">
        <v>37350</v>
      </c>
      <c r="Y103">
        <v>40350</v>
      </c>
      <c r="Z103">
        <v>44360</v>
      </c>
      <c r="AA103">
        <v>50040</v>
      </c>
      <c r="AB103">
        <v>55720</v>
      </c>
      <c r="AC103">
        <v>69750</v>
      </c>
      <c r="AD103">
        <v>79700</v>
      </c>
      <c r="AE103">
        <v>89650</v>
      </c>
      <c r="AF103">
        <v>99600</v>
      </c>
      <c r="AG103">
        <v>107600</v>
      </c>
      <c r="AH103">
        <v>115550</v>
      </c>
      <c r="AI103">
        <v>123550</v>
      </c>
      <c r="AJ103">
        <v>131500</v>
      </c>
    </row>
    <row r="104" spans="1:36" ht="15" x14ac:dyDescent="0.25">
      <c r="A104" s="95" t="str">
        <f t="shared" si="1"/>
        <v>Hartland</v>
      </c>
      <c r="B104" t="s">
        <v>519</v>
      </c>
      <c r="C104" t="s">
        <v>337</v>
      </c>
      <c r="D104" t="s">
        <v>338</v>
      </c>
      <c r="E104" t="s">
        <v>339</v>
      </c>
      <c r="F104" t="s">
        <v>358</v>
      </c>
      <c r="G104" t="s">
        <v>359</v>
      </c>
      <c r="H104" t="s">
        <v>360</v>
      </c>
      <c r="I104" t="s">
        <v>361</v>
      </c>
      <c r="J104" t="s">
        <v>520</v>
      </c>
      <c r="K104">
        <v>0</v>
      </c>
      <c r="L104" s="96">
        <v>122800</v>
      </c>
      <c r="M104">
        <v>43600</v>
      </c>
      <c r="N104">
        <v>49800</v>
      </c>
      <c r="O104">
        <v>56050</v>
      </c>
      <c r="P104">
        <v>62250</v>
      </c>
      <c r="Q104">
        <v>67250</v>
      </c>
      <c r="R104">
        <v>72250</v>
      </c>
      <c r="S104">
        <v>77200</v>
      </c>
      <c r="T104">
        <v>82200</v>
      </c>
      <c r="U104">
        <v>26150</v>
      </c>
      <c r="V104">
        <v>29900</v>
      </c>
      <c r="W104">
        <v>33650</v>
      </c>
      <c r="X104">
        <v>37350</v>
      </c>
      <c r="Y104">
        <v>40350</v>
      </c>
      <c r="Z104">
        <v>44360</v>
      </c>
      <c r="AA104">
        <v>50040</v>
      </c>
      <c r="AB104">
        <v>55720</v>
      </c>
      <c r="AC104">
        <v>69750</v>
      </c>
      <c r="AD104">
        <v>79700</v>
      </c>
      <c r="AE104">
        <v>89650</v>
      </c>
      <c r="AF104">
        <v>99600</v>
      </c>
      <c r="AG104">
        <v>107600</v>
      </c>
      <c r="AH104">
        <v>115550</v>
      </c>
      <c r="AI104">
        <v>123550</v>
      </c>
      <c r="AJ104">
        <v>131500</v>
      </c>
    </row>
    <row r="105" spans="1:36" ht="15" x14ac:dyDescent="0.25">
      <c r="A105" s="95" t="str">
        <f t="shared" si="1"/>
        <v>Harwinton</v>
      </c>
      <c r="B105" t="s">
        <v>521</v>
      </c>
      <c r="C105" t="s">
        <v>337</v>
      </c>
      <c r="D105" t="s">
        <v>338</v>
      </c>
      <c r="E105" t="s">
        <v>339</v>
      </c>
      <c r="F105" t="s">
        <v>358</v>
      </c>
      <c r="G105" t="s">
        <v>359</v>
      </c>
      <c r="H105" t="s">
        <v>360</v>
      </c>
      <c r="I105" t="s">
        <v>361</v>
      </c>
      <c r="J105" t="s">
        <v>522</v>
      </c>
      <c r="K105">
        <v>0</v>
      </c>
      <c r="L105" s="96">
        <v>122800</v>
      </c>
      <c r="M105">
        <v>43600</v>
      </c>
      <c r="N105">
        <v>49800</v>
      </c>
      <c r="O105">
        <v>56050</v>
      </c>
      <c r="P105">
        <v>62250</v>
      </c>
      <c r="Q105">
        <v>67250</v>
      </c>
      <c r="R105">
        <v>72250</v>
      </c>
      <c r="S105">
        <v>77200</v>
      </c>
      <c r="T105">
        <v>82200</v>
      </c>
      <c r="U105">
        <v>26150</v>
      </c>
      <c r="V105">
        <v>29900</v>
      </c>
      <c r="W105">
        <v>33650</v>
      </c>
      <c r="X105">
        <v>37350</v>
      </c>
      <c r="Y105">
        <v>40350</v>
      </c>
      <c r="Z105">
        <v>44360</v>
      </c>
      <c r="AA105">
        <v>50040</v>
      </c>
      <c r="AB105">
        <v>55720</v>
      </c>
      <c r="AC105">
        <v>69750</v>
      </c>
      <c r="AD105">
        <v>79700</v>
      </c>
      <c r="AE105">
        <v>89650</v>
      </c>
      <c r="AF105">
        <v>99600</v>
      </c>
      <c r="AG105">
        <v>107600</v>
      </c>
      <c r="AH105">
        <v>115550</v>
      </c>
      <c r="AI105">
        <v>123550</v>
      </c>
      <c r="AJ105">
        <v>131500</v>
      </c>
    </row>
    <row r="106" spans="1:36" ht="15" x14ac:dyDescent="0.25">
      <c r="A106" s="95" t="str">
        <f t="shared" si="1"/>
        <v>Kent</v>
      </c>
      <c r="B106" t="s">
        <v>525</v>
      </c>
      <c r="C106" t="s">
        <v>337</v>
      </c>
      <c r="D106" t="s">
        <v>338</v>
      </c>
      <c r="E106" t="s">
        <v>339</v>
      </c>
      <c r="F106" t="s">
        <v>358</v>
      </c>
      <c r="G106" t="s">
        <v>359</v>
      </c>
      <c r="H106" t="s">
        <v>360</v>
      </c>
      <c r="I106" t="s">
        <v>361</v>
      </c>
      <c r="J106" t="s">
        <v>526</v>
      </c>
      <c r="K106">
        <v>0</v>
      </c>
      <c r="L106" s="96">
        <v>122800</v>
      </c>
      <c r="M106">
        <v>43600</v>
      </c>
      <c r="N106">
        <v>49800</v>
      </c>
      <c r="O106">
        <v>56050</v>
      </c>
      <c r="P106">
        <v>62250</v>
      </c>
      <c r="Q106">
        <v>67250</v>
      </c>
      <c r="R106">
        <v>72250</v>
      </c>
      <c r="S106">
        <v>77200</v>
      </c>
      <c r="T106">
        <v>82200</v>
      </c>
      <c r="U106">
        <v>26150</v>
      </c>
      <c r="V106">
        <v>29900</v>
      </c>
      <c r="W106">
        <v>33650</v>
      </c>
      <c r="X106">
        <v>37350</v>
      </c>
      <c r="Y106">
        <v>40350</v>
      </c>
      <c r="Z106">
        <v>44360</v>
      </c>
      <c r="AA106">
        <v>50040</v>
      </c>
      <c r="AB106">
        <v>55720</v>
      </c>
      <c r="AC106">
        <v>69750</v>
      </c>
      <c r="AD106">
        <v>79700</v>
      </c>
      <c r="AE106">
        <v>89650</v>
      </c>
      <c r="AF106">
        <v>99600</v>
      </c>
      <c r="AG106">
        <v>107600</v>
      </c>
      <c r="AH106">
        <v>115550</v>
      </c>
      <c r="AI106">
        <v>123550</v>
      </c>
      <c r="AJ106">
        <v>131500</v>
      </c>
    </row>
    <row r="107" spans="1:36" ht="15" x14ac:dyDescent="0.25">
      <c r="A107" s="95" t="str">
        <f t="shared" si="1"/>
        <v>Litchfield</v>
      </c>
      <c r="B107" t="s">
        <v>541</v>
      </c>
      <c r="C107" t="s">
        <v>337</v>
      </c>
      <c r="D107" t="s">
        <v>338</v>
      </c>
      <c r="E107" t="s">
        <v>339</v>
      </c>
      <c r="F107" t="s">
        <v>358</v>
      </c>
      <c r="G107" t="s">
        <v>359</v>
      </c>
      <c r="H107" t="s">
        <v>360</v>
      </c>
      <c r="I107" t="s">
        <v>361</v>
      </c>
      <c r="J107" t="s">
        <v>542</v>
      </c>
      <c r="K107">
        <v>0</v>
      </c>
      <c r="L107" s="96">
        <v>122800</v>
      </c>
      <c r="M107">
        <v>43600</v>
      </c>
      <c r="N107">
        <v>49800</v>
      </c>
      <c r="O107">
        <v>56050</v>
      </c>
      <c r="P107">
        <v>62250</v>
      </c>
      <c r="Q107">
        <v>67250</v>
      </c>
      <c r="R107">
        <v>72250</v>
      </c>
      <c r="S107">
        <v>77200</v>
      </c>
      <c r="T107">
        <v>82200</v>
      </c>
      <c r="U107">
        <v>26150</v>
      </c>
      <c r="V107">
        <v>29900</v>
      </c>
      <c r="W107">
        <v>33650</v>
      </c>
      <c r="X107">
        <v>37350</v>
      </c>
      <c r="Y107">
        <v>40350</v>
      </c>
      <c r="Z107">
        <v>44360</v>
      </c>
      <c r="AA107">
        <v>50040</v>
      </c>
      <c r="AB107">
        <v>55720</v>
      </c>
      <c r="AC107">
        <v>69750</v>
      </c>
      <c r="AD107">
        <v>79700</v>
      </c>
      <c r="AE107">
        <v>89650</v>
      </c>
      <c r="AF107">
        <v>99600</v>
      </c>
      <c r="AG107">
        <v>107600</v>
      </c>
      <c r="AH107">
        <v>115550</v>
      </c>
      <c r="AI107">
        <v>123550</v>
      </c>
      <c r="AJ107">
        <v>131500</v>
      </c>
    </row>
    <row r="108" spans="1:36" ht="15" x14ac:dyDescent="0.25">
      <c r="A108" s="95" t="str">
        <f t="shared" si="1"/>
        <v>Morris</v>
      </c>
      <c r="B108" t="s">
        <v>569</v>
      </c>
      <c r="C108" t="s">
        <v>337</v>
      </c>
      <c r="D108" t="s">
        <v>338</v>
      </c>
      <c r="E108" t="s">
        <v>339</v>
      </c>
      <c r="F108" t="s">
        <v>358</v>
      </c>
      <c r="G108" t="s">
        <v>359</v>
      </c>
      <c r="H108" t="s">
        <v>360</v>
      </c>
      <c r="I108" t="s">
        <v>361</v>
      </c>
      <c r="J108" t="s">
        <v>570</v>
      </c>
      <c r="K108">
        <v>0</v>
      </c>
      <c r="L108" s="96">
        <v>122800</v>
      </c>
      <c r="M108">
        <v>43600</v>
      </c>
      <c r="N108">
        <v>49800</v>
      </c>
      <c r="O108">
        <v>56050</v>
      </c>
      <c r="P108">
        <v>62250</v>
      </c>
      <c r="Q108">
        <v>67250</v>
      </c>
      <c r="R108">
        <v>72250</v>
      </c>
      <c r="S108">
        <v>77200</v>
      </c>
      <c r="T108">
        <v>82200</v>
      </c>
      <c r="U108">
        <v>26150</v>
      </c>
      <c r="V108">
        <v>29900</v>
      </c>
      <c r="W108">
        <v>33650</v>
      </c>
      <c r="X108">
        <v>37350</v>
      </c>
      <c r="Y108">
        <v>40350</v>
      </c>
      <c r="Z108">
        <v>44360</v>
      </c>
      <c r="AA108">
        <v>50040</v>
      </c>
      <c r="AB108">
        <v>55720</v>
      </c>
      <c r="AC108">
        <v>69750</v>
      </c>
      <c r="AD108">
        <v>79700</v>
      </c>
      <c r="AE108">
        <v>89650</v>
      </c>
      <c r="AF108">
        <v>99600</v>
      </c>
      <c r="AG108">
        <v>107600</v>
      </c>
      <c r="AH108">
        <v>115550</v>
      </c>
      <c r="AI108">
        <v>123550</v>
      </c>
      <c r="AJ108">
        <v>131500</v>
      </c>
    </row>
    <row r="109" spans="1:36" ht="15" x14ac:dyDescent="0.25">
      <c r="A109" s="95" t="str">
        <f t="shared" si="1"/>
        <v>New Hartford</v>
      </c>
      <c r="B109" t="s">
        <v>581</v>
      </c>
      <c r="C109" t="s">
        <v>337</v>
      </c>
      <c r="D109" t="s">
        <v>338</v>
      </c>
      <c r="E109" t="s">
        <v>339</v>
      </c>
      <c r="F109" t="s">
        <v>358</v>
      </c>
      <c r="G109" t="s">
        <v>359</v>
      </c>
      <c r="H109" t="s">
        <v>360</v>
      </c>
      <c r="I109" t="s">
        <v>361</v>
      </c>
      <c r="J109" t="s">
        <v>582</v>
      </c>
      <c r="K109">
        <v>0</v>
      </c>
      <c r="L109" s="96">
        <v>122800</v>
      </c>
      <c r="M109">
        <v>43600</v>
      </c>
      <c r="N109">
        <v>49800</v>
      </c>
      <c r="O109">
        <v>56050</v>
      </c>
      <c r="P109">
        <v>62250</v>
      </c>
      <c r="Q109">
        <v>67250</v>
      </c>
      <c r="R109">
        <v>72250</v>
      </c>
      <c r="S109">
        <v>77200</v>
      </c>
      <c r="T109">
        <v>82200</v>
      </c>
      <c r="U109">
        <v>26150</v>
      </c>
      <c r="V109">
        <v>29900</v>
      </c>
      <c r="W109">
        <v>33650</v>
      </c>
      <c r="X109">
        <v>37350</v>
      </c>
      <c r="Y109">
        <v>40350</v>
      </c>
      <c r="Z109">
        <v>44360</v>
      </c>
      <c r="AA109">
        <v>50040</v>
      </c>
      <c r="AB109">
        <v>55720</v>
      </c>
      <c r="AC109">
        <v>69750</v>
      </c>
      <c r="AD109">
        <v>79700</v>
      </c>
      <c r="AE109">
        <v>89650</v>
      </c>
      <c r="AF109">
        <v>99600</v>
      </c>
      <c r="AG109">
        <v>107600</v>
      </c>
      <c r="AH109">
        <v>115550</v>
      </c>
      <c r="AI109">
        <v>123550</v>
      </c>
      <c r="AJ109">
        <v>131500</v>
      </c>
    </row>
    <row r="110" spans="1:36" ht="15" x14ac:dyDescent="0.25">
      <c r="A110" s="95" t="str">
        <f t="shared" si="1"/>
        <v>Norfolk</v>
      </c>
      <c r="B110" t="s">
        <v>595</v>
      </c>
      <c r="C110" t="s">
        <v>337</v>
      </c>
      <c r="D110" t="s">
        <v>338</v>
      </c>
      <c r="E110" t="s">
        <v>339</v>
      </c>
      <c r="F110" t="s">
        <v>358</v>
      </c>
      <c r="G110" t="s">
        <v>359</v>
      </c>
      <c r="H110" t="s">
        <v>360</v>
      </c>
      <c r="I110" t="s">
        <v>361</v>
      </c>
      <c r="J110" t="s">
        <v>596</v>
      </c>
      <c r="K110">
        <v>0</v>
      </c>
      <c r="L110" s="96">
        <v>122800</v>
      </c>
      <c r="M110">
        <v>43600</v>
      </c>
      <c r="N110">
        <v>49800</v>
      </c>
      <c r="O110">
        <v>56050</v>
      </c>
      <c r="P110">
        <v>62250</v>
      </c>
      <c r="Q110">
        <v>67250</v>
      </c>
      <c r="R110">
        <v>72250</v>
      </c>
      <c r="S110">
        <v>77200</v>
      </c>
      <c r="T110">
        <v>82200</v>
      </c>
      <c r="U110">
        <v>26150</v>
      </c>
      <c r="V110">
        <v>29900</v>
      </c>
      <c r="W110">
        <v>33650</v>
      </c>
      <c r="X110">
        <v>37350</v>
      </c>
      <c r="Y110">
        <v>40350</v>
      </c>
      <c r="Z110">
        <v>44360</v>
      </c>
      <c r="AA110">
        <v>50040</v>
      </c>
      <c r="AB110">
        <v>55720</v>
      </c>
      <c r="AC110">
        <v>69750</v>
      </c>
      <c r="AD110">
        <v>79700</v>
      </c>
      <c r="AE110">
        <v>89650</v>
      </c>
      <c r="AF110">
        <v>99600</v>
      </c>
      <c r="AG110">
        <v>107600</v>
      </c>
      <c r="AH110">
        <v>115550</v>
      </c>
      <c r="AI110">
        <v>123550</v>
      </c>
      <c r="AJ110">
        <v>131500</v>
      </c>
    </row>
    <row r="111" spans="1:36" ht="15" x14ac:dyDescent="0.25">
      <c r="A111" s="95" t="str">
        <f t="shared" si="1"/>
        <v>North Canaan</v>
      </c>
      <c r="B111" t="s">
        <v>599</v>
      </c>
      <c r="C111" t="s">
        <v>337</v>
      </c>
      <c r="D111" t="s">
        <v>338</v>
      </c>
      <c r="E111" t="s">
        <v>339</v>
      </c>
      <c r="F111" t="s">
        <v>358</v>
      </c>
      <c r="G111" t="s">
        <v>359</v>
      </c>
      <c r="H111" t="s">
        <v>360</v>
      </c>
      <c r="I111" t="s">
        <v>361</v>
      </c>
      <c r="J111" t="s">
        <v>600</v>
      </c>
      <c r="K111">
        <v>0</v>
      </c>
      <c r="L111" s="96">
        <v>122800</v>
      </c>
      <c r="M111">
        <v>43600</v>
      </c>
      <c r="N111">
        <v>49800</v>
      </c>
      <c r="O111">
        <v>56050</v>
      </c>
      <c r="P111">
        <v>62250</v>
      </c>
      <c r="Q111">
        <v>67250</v>
      </c>
      <c r="R111">
        <v>72250</v>
      </c>
      <c r="S111">
        <v>77200</v>
      </c>
      <c r="T111">
        <v>82200</v>
      </c>
      <c r="U111">
        <v>26150</v>
      </c>
      <c r="V111">
        <v>29900</v>
      </c>
      <c r="W111">
        <v>33650</v>
      </c>
      <c r="X111">
        <v>37350</v>
      </c>
      <c r="Y111">
        <v>40350</v>
      </c>
      <c r="Z111">
        <v>44360</v>
      </c>
      <c r="AA111">
        <v>50040</v>
      </c>
      <c r="AB111">
        <v>55720</v>
      </c>
      <c r="AC111">
        <v>69750</v>
      </c>
      <c r="AD111">
        <v>79700</v>
      </c>
      <c r="AE111">
        <v>89650</v>
      </c>
      <c r="AF111">
        <v>99600</v>
      </c>
      <c r="AG111">
        <v>107600</v>
      </c>
      <c r="AH111">
        <v>115550</v>
      </c>
      <c r="AI111">
        <v>123550</v>
      </c>
      <c r="AJ111">
        <v>131500</v>
      </c>
    </row>
    <row r="112" spans="1:36" ht="15" x14ac:dyDescent="0.25">
      <c r="A112" s="95" t="str">
        <f t="shared" si="1"/>
        <v>Roxbury</v>
      </c>
      <c r="B112" t="s">
        <v>643</v>
      </c>
      <c r="C112" t="s">
        <v>337</v>
      </c>
      <c r="D112" t="s">
        <v>338</v>
      </c>
      <c r="E112" t="s">
        <v>339</v>
      </c>
      <c r="F112" t="s">
        <v>358</v>
      </c>
      <c r="G112" t="s">
        <v>359</v>
      </c>
      <c r="H112" t="s">
        <v>360</v>
      </c>
      <c r="I112" t="s">
        <v>361</v>
      </c>
      <c r="J112" t="s">
        <v>644</v>
      </c>
      <c r="K112">
        <v>0</v>
      </c>
      <c r="L112" s="96">
        <v>122800</v>
      </c>
      <c r="M112">
        <v>43600</v>
      </c>
      <c r="N112">
        <v>49800</v>
      </c>
      <c r="O112">
        <v>56050</v>
      </c>
      <c r="P112">
        <v>62250</v>
      </c>
      <c r="Q112">
        <v>67250</v>
      </c>
      <c r="R112">
        <v>72250</v>
      </c>
      <c r="S112">
        <v>77200</v>
      </c>
      <c r="T112">
        <v>82200</v>
      </c>
      <c r="U112">
        <v>26150</v>
      </c>
      <c r="V112">
        <v>29900</v>
      </c>
      <c r="W112">
        <v>33650</v>
      </c>
      <c r="X112">
        <v>37350</v>
      </c>
      <c r="Y112">
        <v>40350</v>
      </c>
      <c r="Z112">
        <v>44360</v>
      </c>
      <c r="AA112">
        <v>50040</v>
      </c>
      <c r="AB112">
        <v>55720</v>
      </c>
      <c r="AC112">
        <v>69750</v>
      </c>
      <c r="AD112">
        <v>79700</v>
      </c>
      <c r="AE112">
        <v>89650</v>
      </c>
      <c r="AF112">
        <v>99600</v>
      </c>
      <c r="AG112">
        <v>107600</v>
      </c>
      <c r="AH112">
        <v>115550</v>
      </c>
      <c r="AI112">
        <v>123550</v>
      </c>
      <c r="AJ112">
        <v>131500</v>
      </c>
    </row>
    <row r="113" spans="1:36" ht="15" x14ac:dyDescent="0.25">
      <c r="A113" s="95" t="str">
        <f t="shared" si="1"/>
        <v>Salisbury</v>
      </c>
      <c r="B113" t="s">
        <v>647</v>
      </c>
      <c r="C113" t="s">
        <v>337</v>
      </c>
      <c r="D113" t="s">
        <v>338</v>
      </c>
      <c r="E113" t="s">
        <v>339</v>
      </c>
      <c r="F113" t="s">
        <v>358</v>
      </c>
      <c r="G113" t="s">
        <v>359</v>
      </c>
      <c r="H113" t="s">
        <v>360</v>
      </c>
      <c r="I113" t="s">
        <v>361</v>
      </c>
      <c r="J113" t="s">
        <v>648</v>
      </c>
      <c r="K113">
        <v>0</v>
      </c>
      <c r="L113" s="96">
        <v>122800</v>
      </c>
      <c r="M113">
        <v>43600</v>
      </c>
      <c r="N113">
        <v>49800</v>
      </c>
      <c r="O113">
        <v>56050</v>
      </c>
      <c r="P113">
        <v>62250</v>
      </c>
      <c r="Q113">
        <v>67250</v>
      </c>
      <c r="R113">
        <v>72250</v>
      </c>
      <c r="S113">
        <v>77200</v>
      </c>
      <c r="T113">
        <v>82200</v>
      </c>
      <c r="U113">
        <v>26150</v>
      </c>
      <c r="V113">
        <v>29900</v>
      </c>
      <c r="W113">
        <v>33650</v>
      </c>
      <c r="X113">
        <v>37350</v>
      </c>
      <c r="Y113">
        <v>40350</v>
      </c>
      <c r="Z113">
        <v>44360</v>
      </c>
      <c r="AA113">
        <v>50040</v>
      </c>
      <c r="AB113">
        <v>55720</v>
      </c>
      <c r="AC113">
        <v>69750</v>
      </c>
      <c r="AD113">
        <v>79700</v>
      </c>
      <c r="AE113">
        <v>89650</v>
      </c>
      <c r="AF113">
        <v>99600</v>
      </c>
      <c r="AG113">
        <v>107600</v>
      </c>
      <c r="AH113">
        <v>115550</v>
      </c>
      <c r="AI113">
        <v>123550</v>
      </c>
      <c r="AJ113">
        <v>131500</v>
      </c>
    </row>
    <row r="114" spans="1:36" ht="15" x14ac:dyDescent="0.25">
      <c r="A114" s="95" t="str">
        <f t="shared" si="1"/>
        <v>Sharon</v>
      </c>
      <c r="B114" t="s">
        <v>653</v>
      </c>
      <c r="C114" t="s">
        <v>337</v>
      </c>
      <c r="D114" t="s">
        <v>338</v>
      </c>
      <c r="E114" t="s">
        <v>339</v>
      </c>
      <c r="F114" t="s">
        <v>358</v>
      </c>
      <c r="G114" t="s">
        <v>359</v>
      </c>
      <c r="H114" t="s">
        <v>360</v>
      </c>
      <c r="I114" t="s">
        <v>361</v>
      </c>
      <c r="J114" t="s">
        <v>654</v>
      </c>
      <c r="K114">
        <v>0</v>
      </c>
      <c r="L114" s="96">
        <v>122800</v>
      </c>
      <c r="M114">
        <v>43600</v>
      </c>
      <c r="N114">
        <v>49800</v>
      </c>
      <c r="O114">
        <v>56050</v>
      </c>
      <c r="P114">
        <v>62250</v>
      </c>
      <c r="Q114">
        <v>67250</v>
      </c>
      <c r="R114">
        <v>72250</v>
      </c>
      <c r="S114">
        <v>77200</v>
      </c>
      <c r="T114">
        <v>82200</v>
      </c>
      <c r="U114">
        <v>26150</v>
      </c>
      <c r="V114">
        <v>29900</v>
      </c>
      <c r="W114">
        <v>33650</v>
      </c>
      <c r="X114">
        <v>37350</v>
      </c>
      <c r="Y114">
        <v>40350</v>
      </c>
      <c r="Z114">
        <v>44360</v>
      </c>
      <c r="AA114">
        <v>50040</v>
      </c>
      <c r="AB114">
        <v>55720</v>
      </c>
      <c r="AC114">
        <v>69750</v>
      </c>
      <c r="AD114">
        <v>79700</v>
      </c>
      <c r="AE114">
        <v>89650</v>
      </c>
      <c r="AF114">
        <v>99600</v>
      </c>
      <c r="AG114">
        <v>107600</v>
      </c>
      <c r="AH114">
        <v>115550</v>
      </c>
      <c r="AI114">
        <v>123550</v>
      </c>
      <c r="AJ114">
        <v>131500</v>
      </c>
    </row>
    <row r="115" spans="1:36" ht="15" x14ac:dyDescent="0.25">
      <c r="A115" s="95" t="str">
        <f t="shared" si="1"/>
        <v>Torrington</v>
      </c>
      <c r="B115" t="s">
        <v>693</v>
      </c>
      <c r="C115" t="s">
        <v>337</v>
      </c>
      <c r="D115" t="s">
        <v>338</v>
      </c>
      <c r="E115" t="s">
        <v>339</v>
      </c>
      <c r="F115" t="s">
        <v>358</v>
      </c>
      <c r="G115" t="s">
        <v>359</v>
      </c>
      <c r="H115" t="s">
        <v>360</v>
      </c>
      <c r="I115" t="s">
        <v>361</v>
      </c>
      <c r="J115" t="s">
        <v>694</v>
      </c>
      <c r="K115">
        <v>0</v>
      </c>
      <c r="L115" s="96">
        <v>122800</v>
      </c>
      <c r="M115">
        <v>43600</v>
      </c>
      <c r="N115">
        <v>49800</v>
      </c>
      <c r="O115">
        <v>56050</v>
      </c>
      <c r="P115">
        <v>62250</v>
      </c>
      <c r="Q115">
        <v>67250</v>
      </c>
      <c r="R115">
        <v>72250</v>
      </c>
      <c r="S115">
        <v>77200</v>
      </c>
      <c r="T115">
        <v>82200</v>
      </c>
      <c r="U115">
        <v>26150</v>
      </c>
      <c r="V115">
        <v>29900</v>
      </c>
      <c r="W115">
        <v>33650</v>
      </c>
      <c r="X115">
        <v>37350</v>
      </c>
      <c r="Y115">
        <v>40350</v>
      </c>
      <c r="Z115">
        <v>44360</v>
      </c>
      <c r="AA115">
        <v>50040</v>
      </c>
      <c r="AB115">
        <v>55720</v>
      </c>
      <c r="AC115">
        <v>69750</v>
      </c>
      <c r="AD115">
        <v>79700</v>
      </c>
      <c r="AE115">
        <v>89650</v>
      </c>
      <c r="AF115">
        <v>99600</v>
      </c>
      <c r="AG115">
        <v>107600</v>
      </c>
      <c r="AH115">
        <v>115550</v>
      </c>
      <c r="AI115">
        <v>123550</v>
      </c>
      <c r="AJ115">
        <v>131500</v>
      </c>
    </row>
    <row r="116" spans="1:36" ht="15" x14ac:dyDescent="0.25">
      <c r="A116" s="95" t="str">
        <f t="shared" si="1"/>
        <v>Warren</v>
      </c>
      <c r="B116" t="s">
        <v>709</v>
      </c>
      <c r="C116" t="s">
        <v>337</v>
      </c>
      <c r="D116" t="s">
        <v>338</v>
      </c>
      <c r="E116" t="s">
        <v>339</v>
      </c>
      <c r="F116" t="s">
        <v>358</v>
      </c>
      <c r="G116" t="s">
        <v>359</v>
      </c>
      <c r="H116" t="s">
        <v>360</v>
      </c>
      <c r="I116" t="s">
        <v>361</v>
      </c>
      <c r="J116" t="s">
        <v>710</v>
      </c>
      <c r="K116">
        <v>0</v>
      </c>
      <c r="L116" s="96">
        <v>122800</v>
      </c>
      <c r="M116">
        <v>43600</v>
      </c>
      <c r="N116">
        <v>49800</v>
      </c>
      <c r="O116">
        <v>56050</v>
      </c>
      <c r="P116">
        <v>62250</v>
      </c>
      <c r="Q116">
        <v>67250</v>
      </c>
      <c r="R116">
        <v>72250</v>
      </c>
      <c r="S116">
        <v>77200</v>
      </c>
      <c r="T116">
        <v>82200</v>
      </c>
      <c r="U116">
        <v>26150</v>
      </c>
      <c r="V116">
        <v>29900</v>
      </c>
      <c r="W116">
        <v>33650</v>
      </c>
      <c r="X116">
        <v>37350</v>
      </c>
      <c r="Y116">
        <v>40350</v>
      </c>
      <c r="Z116">
        <v>44360</v>
      </c>
      <c r="AA116">
        <v>50040</v>
      </c>
      <c r="AB116">
        <v>55720</v>
      </c>
      <c r="AC116">
        <v>69750</v>
      </c>
      <c r="AD116">
        <v>79700</v>
      </c>
      <c r="AE116">
        <v>89650</v>
      </c>
      <c r="AF116">
        <v>99600</v>
      </c>
      <c r="AG116">
        <v>107600</v>
      </c>
      <c r="AH116">
        <v>115550</v>
      </c>
      <c r="AI116">
        <v>123550</v>
      </c>
      <c r="AJ116">
        <v>131500</v>
      </c>
    </row>
    <row r="117" spans="1:36" ht="15" x14ac:dyDescent="0.25">
      <c r="A117" s="95" t="str">
        <f t="shared" si="1"/>
        <v>Washington</v>
      </c>
      <c r="B117" t="s">
        <v>711</v>
      </c>
      <c r="C117" t="s">
        <v>337</v>
      </c>
      <c r="D117" t="s">
        <v>338</v>
      </c>
      <c r="E117" t="s">
        <v>339</v>
      </c>
      <c r="F117" t="s">
        <v>358</v>
      </c>
      <c r="G117" t="s">
        <v>359</v>
      </c>
      <c r="H117" t="s">
        <v>360</v>
      </c>
      <c r="I117" t="s">
        <v>361</v>
      </c>
      <c r="J117" t="s">
        <v>712</v>
      </c>
      <c r="K117">
        <v>0</v>
      </c>
      <c r="L117" s="96">
        <v>122800</v>
      </c>
      <c r="M117">
        <v>43600</v>
      </c>
      <c r="N117">
        <v>49800</v>
      </c>
      <c r="O117">
        <v>56050</v>
      </c>
      <c r="P117">
        <v>62250</v>
      </c>
      <c r="Q117">
        <v>67250</v>
      </c>
      <c r="R117">
        <v>72250</v>
      </c>
      <c r="S117">
        <v>77200</v>
      </c>
      <c r="T117">
        <v>82200</v>
      </c>
      <c r="U117">
        <v>26150</v>
      </c>
      <c r="V117">
        <v>29900</v>
      </c>
      <c r="W117">
        <v>33650</v>
      </c>
      <c r="X117">
        <v>37350</v>
      </c>
      <c r="Y117">
        <v>40350</v>
      </c>
      <c r="Z117">
        <v>44360</v>
      </c>
      <c r="AA117">
        <v>50040</v>
      </c>
      <c r="AB117">
        <v>55720</v>
      </c>
      <c r="AC117">
        <v>69750</v>
      </c>
      <c r="AD117">
        <v>79700</v>
      </c>
      <c r="AE117">
        <v>89650</v>
      </c>
      <c r="AF117">
        <v>99600</v>
      </c>
      <c r="AG117">
        <v>107600</v>
      </c>
      <c r="AH117">
        <v>115550</v>
      </c>
      <c r="AI117">
        <v>123550</v>
      </c>
      <c r="AJ117">
        <v>131500</v>
      </c>
    </row>
    <row r="118" spans="1:36" ht="15" x14ac:dyDescent="0.25">
      <c r="A118" s="95" t="str">
        <f t="shared" si="1"/>
        <v>Winchester</v>
      </c>
      <c r="B118" t="s">
        <v>743</v>
      </c>
      <c r="C118" t="s">
        <v>337</v>
      </c>
      <c r="D118" t="s">
        <v>338</v>
      </c>
      <c r="E118" t="s">
        <v>339</v>
      </c>
      <c r="F118" t="s">
        <v>358</v>
      </c>
      <c r="G118" t="s">
        <v>359</v>
      </c>
      <c r="H118" t="s">
        <v>360</v>
      </c>
      <c r="I118" t="s">
        <v>361</v>
      </c>
      <c r="J118" t="s">
        <v>744</v>
      </c>
      <c r="K118">
        <v>0</v>
      </c>
      <c r="L118" s="96">
        <v>122800</v>
      </c>
      <c r="M118">
        <v>43600</v>
      </c>
      <c r="N118">
        <v>49800</v>
      </c>
      <c r="O118">
        <v>56050</v>
      </c>
      <c r="P118">
        <v>62250</v>
      </c>
      <c r="Q118">
        <v>67250</v>
      </c>
      <c r="R118">
        <v>72250</v>
      </c>
      <c r="S118">
        <v>77200</v>
      </c>
      <c r="T118">
        <v>82200</v>
      </c>
      <c r="U118">
        <v>26150</v>
      </c>
      <c r="V118">
        <v>29900</v>
      </c>
      <c r="W118">
        <v>33650</v>
      </c>
      <c r="X118">
        <v>37350</v>
      </c>
      <c r="Y118">
        <v>40350</v>
      </c>
      <c r="Z118">
        <v>44360</v>
      </c>
      <c r="AA118">
        <v>50040</v>
      </c>
      <c r="AB118">
        <v>55720</v>
      </c>
      <c r="AC118">
        <v>69750</v>
      </c>
      <c r="AD118">
        <v>79700</v>
      </c>
      <c r="AE118">
        <v>89650</v>
      </c>
      <c r="AF118">
        <v>99600</v>
      </c>
      <c r="AG118">
        <v>107600</v>
      </c>
      <c r="AH118">
        <v>115550</v>
      </c>
      <c r="AI118">
        <v>123550</v>
      </c>
      <c r="AJ118">
        <v>131500</v>
      </c>
    </row>
    <row r="119" spans="1:36" ht="15" x14ac:dyDescent="0.25">
      <c r="A119" s="95" t="str">
        <f t="shared" si="1"/>
        <v>Bethany</v>
      </c>
      <c r="B119" t="s">
        <v>367</v>
      </c>
      <c r="C119" t="s">
        <v>337</v>
      </c>
      <c r="D119" t="s">
        <v>338</v>
      </c>
      <c r="E119" t="s">
        <v>339</v>
      </c>
      <c r="F119" t="s">
        <v>368</v>
      </c>
      <c r="G119" t="s">
        <v>369</v>
      </c>
      <c r="H119" t="s">
        <v>370</v>
      </c>
      <c r="I119" t="s">
        <v>371</v>
      </c>
      <c r="J119" t="s">
        <v>372</v>
      </c>
      <c r="K119">
        <v>1</v>
      </c>
      <c r="L119" s="96">
        <v>123200</v>
      </c>
      <c r="M119">
        <v>43600</v>
      </c>
      <c r="N119">
        <v>49800</v>
      </c>
      <c r="O119">
        <v>56050</v>
      </c>
      <c r="P119">
        <v>62250</v>
      </c>
      <c r="Q119">
        <v>67250</v>
      </c>
      <c r="R119">
        <v>72250</v>
      </c>
      <c r="S119">
        <v>77200</v>
      </c>
      <c r="T119">
        <v>82200</v>
      </c>
      <c r="U119">
        <v>26150</v>
      </c>
      <c r="V119">
        <v>29900</v>
      </c>
      <c r="W119">
        <v>33650</v>
      </c>
      <c r="X119">
        <v>37350</v>
      </c>
      <c r="Y119">
        <v>40350</v>
      </c>
      <c r="Z119">
        <v>44360</v>
      </c>
      <c r="AA119">
        <v>50040</v>
      </c>
      <c r="AB119">
        <v>55720</v>
      </c>
      <c r="AC119">
        <v>69750</v>
      </c>
      <c r="AD119">
        <v>79700</v>
      </c>
      <c r="AE119">
        <v>89650</v>
      </c>
      <c r="AF119">
        <v>99600</v>
      </c>
      <c r="AG119">
        <v>107600</v>
      </c>
      <c r="AH119">
        <v>115550</v>
      </c>
      <c r="AI119">
        <v>123550</v>
      </c>
      <c r="AJ119">
        <v>131500</v>
      </c>
    </row>
    <row r="120" spans="1:36" ht="15" x14ac:dyDescent="0.25">
      <c r="A120" s="95" t="str">
        <f t="shared" si="1"/>
        <v>Branford</v>
      </c>
      <c r="B120" t="s">
        <v>393</v>
      </c>
      <c r="C120" t="s">
        <v>337</v>
      </c>
      <c r="D120" t="s">
        <v>338</v>
      </c>
      <c r="E120" t="s">
        <v>339</v>
      </c>
      <c r="F120" t="s">
        <v>368</v>
      </c>
      <c r="G120" t="s">
        <v>369</v>
      </c>
      <c r="H120" t="s">
        <v>370</v>
      </c>
      <c r="I120" t="s">
        <v>371</v>
      </c>
      <c r="J120" t="s">
        <v>394</v>
      </c>
      <c r="K120">
        <v>1</v>
      </c>
      <c r="L120" s="96">
        <v>123200</v>
      </c>
      <c r="M120">
        <v>43600</v>
      </c>
      <c r="N120">
        <v>49800</v>
      </c>
      <c r="O120">
        <v>56050</v>
      </c>
      <c r="P120">
        <v>62250</v>
      </c>
      <c r="Q120">
        <v>67250</v>
      </c>
      <c r="R120">
        <v>72250</v>
      </c>
      <c r="S120">
        <v>77200</v>
      </c>
      <c r="T120">
        <v>82200</v>
      </c>
      <c r="U120">
        <v>26150</v>
      </c>
      <c r="V120">
        <v>29900</v>
      </c>
      <c r="W120">
        <v>33650</v>
      </c>
      <c r="X120">
        <v>37350</v>
      </c>
      <c r="Y120">
        <v>40350</v>
      </c>
      <c r="Z120">
        <v>44360</v>
      </c>
      <c r="AA120">
        <v>50040</v>
      </c>
      <c r="AB120">
        <v>55720</v>
      </c>
      <c r="AC120">
        <v>69750</v>
      </c>
      <c r="AD120">
        <v>79700</v>
      </c>
      <c r="AE120">
        <v>89650</v>
      </c>
      <c r="AF120">
        <v>99600</v>
      </c>
      <c r="AG120">
        <v>107600</v>
      </c>
      <c r="AH120">
        <v>115550</v>
      </c>
      <c r="AI120">
        <v>123550</v>
      </c>
      <c r="AJ120">
        <v>131500</v>
      </c>
    </row>
    <row r="121" spans="1:36" ht="15" x14ac:dyDescent="0.25">
      <c r="A121" s="95" t="str">
        <f t="shared" si="1"/>
        <v>East Haven</v>
      </c>
      <c r="B121" t="s">
        <v>467</v>
      </c>
      <c r="C121" t="s">
        <v>337</v>
      </c>
      <c r="D121" t="s">
        <v>338</v>
      </c>
      <c r="E121" t="s">
        <v>339</v>
      </c>
      <c r="F121" t="s">
        <v>368</v>
      </c>
      <c r="G121" t="s">
        <v>369</v>
      </c>
      <c r="H121" t="s">
        <v>370</v>
      </c>
      <c r="I121" t="s">
        <v>371</v>
      </c>
      <c r="J121" t="s">
        <v>468</v>
      </c>
      <c r="K121">
        <v>1</v>
      </c>
      <c r="L121" s="96">
        <v>123200</v>
      </c>
      <c r="M121">
        <v>43600</v>
      </c>
      <c r="N121">
        <v>49800</v>
      </c>
      <c r="O121">
        <v>56050</v>
      </c>
      <c r="P121">
        <v>62250</v>
      </c>
      <c r="Q121">
        <v>67250</v>
      </c>
      <c r="R121">
        <v>72250</v>
      </c>
      <c r="S121">
        <v>77200</v>
      </c>
      <c r="T121">
        <v>82200</v>
      </c>
      <c r="U121">
        <v>26150</v>
      </c>
      <c r="V121">
        <v>29900</v>
      </c>
      <c r="W121">
        <v>33650</v>
      </c>
      <c r="X121">
        <v>37350</v>
      </c>
      <c r="Y121">
        <v>40350</v>
      </c>
      <c r="Z121">
        <v>44360</v>
      </c>
      <c r="AA121">
        <v>50040</v>
      </c>
      <c r="AB121">
        <v>55720</v>
      </c>
      <c r="AC121">
        <v>69750</v>
      </c>
      <c r="AD121">
        <v>79700</v>
      </c>
      <c r="AE121">
        <v>89650</v>
      </c>
      <c r="AF121">
        <v>99600</v>
      </c>
      <c r="AG121">
        <v>107600</v>
      </c>
      <c r="AH121">
        <v>115550</v>
      </c>
      <c r="AI121">
        <v>123550</v>
      </c>
      <c r="AJ121">
        <v>131500</v>
      </c>
    </row>
    <row r="122" spans="1:36" ht="15" x14ac:dyDescent="0.25">
      <c r="A122" s="95" t="str">
        <f t="shared" si="1"/>
        <v>Guilford</v>
      </c>
      <c r="B122" t="s">
        <v>509</v>
      </c>
      <c r="C122" t="s">
        <v>337</v>
      </c>
      <c r="D122" t="s">
        <v>338</v>
      </c>
      <c r="E122" t="s">
        <v>339</v>
      </c>
      <c r="F122" t="s">
        <v>368</v>
      </c>
      <c r="G122" t="s">
        <v>369</v>
      </c>
      <c r="H122" t="s">
        <v>370</v>
      </c>
      <c r="I122" t="s">
        <v>371</v>
      </c>
      <c r="J122" t="s">
        <v>510</v>
      </c>
      <c r="K122">
        <v>1</v>
      </c>
      <c r="L122" s="96">
        <v>123200</v>
      </c>
      <c r="M122">
        <v>43600</v>
      </c>
      <c r="N122">
        <v>49800</v>
      </c>
      <c r="O122">
        <v>56050</v>
      </c>
      <c r="P122">
        <v>62250</v>
      </c>
      <c r="Q122">
        <v>67250</v>
      </c>
      <c r="R122">
        <v>72250</v>
      </c>
      <c r="S122">
        <v>77200</v>
      </c>
      <c r="T122">
        <v>82200</v>
      </c>
      <c r="U122">
        <v>26150</v>
      </c>
      <c r="V122">
        <v>29900</v>
      </c>
      <c r="W122">
        <v>33650</v>
      </c>
      <c r="X122">
        <v>37350</v>
      </c>
      <c r="Y122">
        <v>40350</v>
      </c>
      <c r="Z122">
        <v>44360</v>
      </c>
      <c r="AA122">
        <v>50040</v>
      </c>
      <c r="AB122">
        <v>55720</v>
      </c>
      <c r="AC122">
        <v>69750</v>
      </c>
      <c r="AD122">
        <v>79700</v>
      </c>
      <c r="AE122">
        <v>89650</v>
      </c>
      <c r="AF122">
        <v>99600</v>
      </c>
      <c r="AG122">
        <v>107600</v>
      </c>
      <c r="AH122">
        <v>115550</v>
      </c>
      <c r="AI122">
        <v>123550</v>
      </c>
      <c r="AJ122">
        <v>131500</v>
      </c>
    </row>
    <row r="123" spans="1:36" ht="15" x14ac:dyDescent="0.25">
      <c r="A123" s="95" t="str">
        <f t="shared" si="1"/>
        <v>Hamden</v>
      </c>
      <c r="B123" t="s">
        <v>513</v>
      </c>
      <c r="C123" t="s">
        <v>337</v>
      </c>
      <c r="D123" t="s">
        <v>338</v>
      </c>
      <c r="E123" t="s">
        <v>339</v>
      </c>
      <c r="F123" t="s">
        <v>368</v>
      </c>
      <c r="G123" t="s">
        <v>369</v>
      </c>
      <c r="H123" t="s">
        <v>370</v>
      </c>
      <c r="I123" t="s">
        <v>371</v>
      </c>
      <c r="J123" t="s">
        <v>514</v>
      </c>
      <c r="K123">
        <v>1</v>
      </c>
      <c r="L123" s="96">
        <v>123200</v>
      </c>
      <c r="M123">
        <v>43600</v>
      </c>
      <c r="N123">
        <v>49800</v>
      </c>
      <c r="O123">
        <v>56050</v>
      </c>
      <c r="P123">
        <v>62250</v>
      </c>
      <c r="Q123">
        <v>67250</v>
      </c>
      <c r="R123">
        <v>72250</v>
      </c>
      <c r="S123">
        <v>77200</v>
      </c>
      <c r="T123">
        <v>82200</v>
      </c>
      <c r="U123">
        <v>26150</v>
      </c>
      <c r="V123">
        <v>29900</v>
      </c>
      <c r="W123">
        <v>33650</v>
      </c>
      <c r="X123">
        <v>37350</v>
      </c>
      <c r="Y123">
        <v>40350</v>
      </c>
      <c r="Z123">
        <v>44360</v>
      </c>
      <c r="AA123">
        <v>50040</v>
      </c>
      <c r="AB123">
        <v>55720</v>
      </c>
      <c r="AC123">
        <v>69750</v>
      </c>
      <c r="AD123">
        <v>79700</v>
      </c>
      <c r="AE123">
        <v>89650</v>
      </c>
      <c r="AF123">
        <v>99600</v>
      </c>
      <c r="AG123">
        <v>107600</v>
      </c>
      <c r="AH123">
        <v>115550</v>
      </c>
      <c r="AI123">
        <v>123550</v>
      </c>
      <c r="AJ123">
        <v>131500</v>
      </c>
    </row>
    <row r="124" spans="1:36" ht="15" x14ac:dyDescent="0.25">
      <c r="A124" s="95" t="str">
        <f t="shared" si="1"/>
        <v>Madison</v>
      </c>
      <c r="B124" t="s">
        <v>545</v>
      </c>
      <c r="C124" t="s">
        <v>337</v>
      </c>
      <c r="D124" t="s">
        <v>338</v>
      </c>
      <c r="E124" t="s">
        <v>339</v>
      </c>
      <c r="F124" t="s">
        <v>368</v>
      </c>
      <c r="G124" t="s">
        <v>369</v>
      </c>
      <c r="H124" t="s">
        <v>370</v>
      </c>
      <c r="I124" t="s">
        <v>371</v>
      </c>
      <c r="J124" t="s">
        <v>546</v>
      </c>
      <c r="K124">
        <v>1</v>
      </c>
      <c r="L124" s="96">
        <v>123200</v>
      </c>
      <c r="M124">
        <v>43600</v>
      </c>
      <c r="N124">
        <v>49800</v>
      </c>
      <c r="O124">
        <v>56050</v>
      </c>
      <c r="P124">
        <v>62250</v>
      </c>
      <c r="Q124">
        <v>67250</v>
      </c>
      <c r="R124">
        <v>72250</v>
      </c>
      <c r="S124">
        <v>77200</v>
      </c>
      <c r="T124">
        <v>82200</v>
      </c>
      <c r="U124">
        <v>26150</v>
      </c>
      <c r="V124">
        <v>29900</v>
      </c>
      <c r="W124">
        <v>33650</v>
      </c>
      <c r="X124">
        <v>37350</v>
      </c>
      <c r="Y124">
        <v>40350</v>
      </c>
      <c r="Z124">
        <v>44360</v>
      </c>
      <c r="AA124">
        <v>50040</v>
      </c>
      <c r="AB124">
        <v>55720</v>
      </c>
      <c r="AC124">
        <v>69750</v>
      </c>
      <c r="AD124">
        <v>79700</v>
      </c>
      <c r="AE124">
        <v>89650</v>
      </c>
      <c r="AF124">
        <v>99600</v>
      </c>
      <c r="AG124">
        <v>107600</v>
      </c>
      <c r="AH124">
        <v>115550</v>
      </c>
      <c r="AI124">
        <v>123550</v>
      </c>
      <c r="AJ124">
        <v>131500</v>
      </c>
    </row>
    <row r="125" spans="1:36" ht="15" x14ac:dyDescent="0.25">
      <c r="A125" s="95" t="str">
        <f t="shared" si="1"/>
        <v>Meriden</v>
      </c>
      <c r="B125" t="s">
        <v>553</v>
      </c>
      <c r="C125" t="s">
        <v>337</v>
      </c>
      <c r="D125" t="s">
        <v>338</v>
      </c>
      <c r="E125" t="s">
        <v>339</v>
      </c>
      <c r="F125" t="s">
        <v>368</v>
      </c>
      <c r="G125" t="s">
        <v>369</v>
      </c>
      <c r="H125" t="s">
        <v>370</v>
      </c>
      <c r="I125" t="s">
        <v>371</v>
      </c>
      <c r="J125" t="s">
        <v>554</v>
      </c>
      <c r="K125">
        <v>1</v>
      </c>
      <c r="L125" s="96">
        <v>123200</v>
      </c>
      <c r="M125">
        <v>43600</v>
      </c>
      <c r="N125">
        <v>49800</v>
      </c>
      <c r="O125">
        <v>56050</v>
      </c>
      <c r="P125">
        <v>62250</v>
      </c>
      <c r="Q125">
        <v>67250</v>
      </c>
      <c r="R125">
        <v>72250</v>
      </c>
      <c r="S125">
        <v>77200</v>
      </c>
      <c r="T125">
        <v>82200</v>
      </c>
      <c r="U125">
        <v>26150</v>
      </c>
      <c r="V125">
        <v>29900</v>
      </c>
      <c r="W125">
        <v>33650</v>
      </c>
      <c r="X125">
        <v>37350</v>
      </c>
      <c r="Y125">
        <v>40350</v>
      </c>
      <c r="Z125">
        <v>44360</v>
      </c>
      <c r="AA125">
        <v>50040</v>
      </c>
      <c r="AB125">
        <v>55720</v>
      </c>
      <c r="AC125">
        <v>69750</v>
      </c>
      <c r="AD125">
        <v>79700</v>
      </c>
      <c r="AE125">
        <v>89650</v>
      </c>
      <c r="AF125">
        <v>99600</v>
      </c>
      <c r="AG125">
        <v>107600</v>
      </c>
      <c r="AH125">
        <v>115550</v>
      </c>
      <c r="AI125">
        <v>123550</v>
      </c>
      <c r="AJ125">
        <v>131500</v>
      </c>
    </row>
    <row r="126" spans="1:36" ht="15" x14ac:dyDescent="0.25">
      <c r="A126" s="95" t="str">
        <f t="shared" si="1"/>
        <v>Milford</v>
      </c>
      <c r="B126" t="s">
        <v>561</v>
      </c>
      <c r="C126" t="s">
        <v>337</v>
      </c>
      <c r="D126" t="s">
        <v>338</v>
      </c>
      <c r="E126" t="s">
        <v>339</v>
      </c>
      <c r="F126" t="s">
        <v>368</v>
      </c>
      <c r="G126" t="s">
        <v>369</v>
      </c>
      <c r="H126" t="s">
        <v>370</v>
      </c>
      <c r="I126" t="s">
        <v>371</v>
      </c>
      <c r="J126" t="s">
        <v>562</v>
      </c>
      <c r="K126">
        <v>1</v>
      </c>
      <c r="L126" s="96">
        <v>123200</v>
      </c>
      <c r="M126">
        <v>43600</v>
      </c>
      <c r="N126">
        <v>49800</v>
      </c>
      <c r="O126">
        <v>56050</v>
      </c>
      <c r="P126">
        <v>62250</v>
      </c>
      <c r="Q126">
        <v>67250</v>
      </c>
      <c r="R126">
        <v>72250</v>
      </c>
      <c r="S126">
        <v>77200</v>
      </c>
      <c r="T126">
        <v>82200</v>
      </c>
      <c r="U126">
        <v>26150</v>
      </c>
      <c r="V126">
        <v>29900</v>
      </c>
      <c r="W126">
        <v>33650</v>
      </c>
      <c r="X126">
        <v>37350</v>
      </c>
      <c r="Y126">
        <v>40350</v>
      </c>
      <c r="Z126">
        <v>44360</v>
      </c>
      <c r="AA126">
        <v>50040</v>
      </c>
      <c r="AB126">
        <v>55720</v>
      </c>
      <c r="AC126">
        <v>69750</v>
      </c>
      <c r="AD126">
        <v>79700</v>
      </c>
      <c r="AE126">
        <v>89650</v>
      </c>
      <c r="AF126">
        <v>99600</v>
      </c>
      <c r="AG126">
        <v>107600</v>
      </c>
      <c r="AH126">
        <v>115550</v>
      </c>
      <c r="AI126">
        <v>123550</v>
      </c>
      <c r="AJ126">
        <v>131500</v>
      </c>
    </row>
    <row r="127" spans="1:36" ht="15" x14ac:dyDescent="0.25">
      <c r="A127" s="95" t="str">
        <f t="shared" si="1"/>
        <v>New Haven</v>
      </c>
      <c r="B127" t="s">
        <v>583</v>
      </c>
      <c r="C127" t="s">
        <v>337</v>
      </c>
      <c r="D127" t="s">
        <v>338</v>
      </c>
      <c r="E127" t="s">
        <v>339</v>
      </c>
      <c r="F127" t="s">
        <v>368</v>
      </c>
      <c r="G127" t="s">
        <v>369</v>
      </c>
      <c r="H127" t="s">
        <v>370</v>
      </c>
      <c r="I127" t="s">
        <v>371</v>
      </c>
      <c r="J127" t="s">
        <v>584</v>
      </c>
      <c r="K127">
        <v>1</v>
      </c>
      <c r="L127" s="96">
        <v>123200</v>
      </c>
      <c r="M127">
        <v>43600</v>
      </c>
      <c r="N127">
        <v>49800</v>
      </c>
      <c r="O127">
        <v>56050</v>
      </c>
      <c r="P127">
        <v>62250</v>
      </c>
      <c r="Q127">
        <v>67250</v>
      </c>
      <c r="R127">
        <v>72250</v>
      </c>
      <c r="S127">
        <v>77200</v>
      </c>
      <c r="T127">
        <v>82200</v>
      </c>
      <c r="U127">
        <v>26150</v>
      </c>
      <c r="V127">
        <v>29900</v>
      </c>
      <c r="W127">
        <v>33650</v>
      </c>
      <c r="X127">
        <v>37350</v>
      </c>
      <c r="Y127">
        <v>40350</v>
      </c>
      <c r="Z127">
        <v>44360</v>
      </c>
      <c r="AA127">
        <v>50040</v>
      </c>
      <c r="AB127">
        <v>55720</v>
      </c>
      <c r="AC127">
        <v>69750</v>
      </c>
      <c r="AD127">
        <v>79700</v>
      </c>
      <c r="AE127">
        <v>89650</v>
      </c>
      <c r="AF127">
        <v>99600</v>
      </c>
      <c r="AG127">
        <v>107600</v>
      </c>
      <c r="AH127">
        <v>115550</v>
      </c>
      <c r="AI127">
        <v>123550</v>
      </c>
      <c r="AJ127">
        <v>131500</v>
      </c>
    </row>
    <row r="128" spans="1:36" ht="15" x14ac:dyDescent="0.25">
      <c r="A128" s="95" t="str">
        <f t="shared" si="1"/>
        <v>North Branford</v>
      </c>
      <c r="B128" t="s">
        <v>597</v>
      </c>
      <c r="C128" t="s">
        <v>337</v>
      </c>
      <c r="D128" t="s">
        <v>338</v>
      </c>
      <c r="E128" t="s">
        <v>339</v>
      </c>
      <c r="F128" t="s">
        <v>368</v>
      </c>
      <c r="G128" t="s">
        <v>369</v>
      </c>
      <c r="H128" t="s">
        <v>370</v>
      </c>
      <c r="I128" t="s">
        <v>371</v>
      </c>
      <c r="J128" t="s">
        <v>598</v>
      </c>
      <c r="K128">
        <v>1</v>
      </c>
      <c r="L128" s="96">
        <v>123200</v>
      </c>
      <c r="M128">
        <v>43600</v>
      </c>
      <c r="N128">
        <v>49800</v>
      </c>
      <c r="O128">
        <v>56050</v>
      </c>
      <c r="P128">
        <v>62250</v>
      </c>
      <c r="Q128">
        <v>67250</v>
      </c>
      <c r="R128">
        <v>72250</v>
      </c>
      <c r="S128">
        <v>77200</v>
      </c>
      <c r="T128">
        <v>82200</v>
      </c>
      <c r="U128">
        <v>26150</v>
      </c>
      <c r="V128">
        <v>29900</v>
      </c>
      <c r="W128">
        <v>33650</v>
      </c>
      <c r="X128">
        <v>37350</v>
      </c>
      <c r="Y128">
        <v>40350</v>
      </c>
      <c r="Z128">
        <v>44360</v>
      </c>
      <c r="AA128">
        <v>50040</v>
      </c>
      <c r="AB128">
        <v>55720</v>
      </c>
      <c r="AC128">
        <v>69750</v>
      </c>
      <c r="AD128">
        <v>79700</v>
      </c>
      <c r="AE128">
        <v>89650</v>
      </c>
      <c r="AF128">
        <v>99600</v>
      </c>
      <c r="AG128">
        <v>107600</v>
      </c>
      <c r="AH128">
        <v>115550</v>
      </c>
      <c r="AI128">
        <v>123550</v>
      </c>
      <c r="AJ128">
        <v>131500</v>
      </c>
    </row>
    <row r="129" spans="1:36" ht="15" x14ac:dyDescent="0.25">
      <c r="A129" s="95" t="str">
        <f t="shared" si="1"/>
        <v>North Haven</v>
      </c>
      <c r="B129" t="s">
        <v>601</v>
      </c>
      <c r="C129" t="s">
        <v>337</v>
      </c>
      <c r="D129" t="s">
        <v>338</v>
      </c>
      <c r="E129" t="s">
        <v>339</v>
      </c>
      <c r="F129" t="s">
        <v>368</v>
      </c>
      <c r="G129" t="s">
        <v>369</v>
      </c>
      <c r="H129" t="s">
        <v>370</v>
      </c>
      <c r="I129" t="s">
        <v>371</v>
      </c>
      <c r="J129" t="s">
        <v>602</v>
      </c>
      <c r="K129">
        <v>1</v>
      </c>
      <c r="L129" s="96">
        <v>123200</v>
      </c>
      <c r="M129">
        <v>43600</v>
      </c>
      <c r="N129">
        <v>49800</v>
      </c>
      <c r="O129">
        <v>56050</v>
      </c>
      <c r="P129">
        <v>62250</v>
      </c>
      <c r="Q129">
        <v>67250</v>
      </c>
      <c r="R129">
        <v>72250</v>
      </c>
      <c r="S129">
        <v>77200</v>
      </c>
      <c r="T129">
        <v>82200</v>
      </c>
      <c r="U129">
        <v>26150</v>
      </c>
      <c r="V129">
        <v>29900</v>
      </c>
      <c r="W129">
        <v>33650</v>
      </c>
      <c r="X129">
        <v>37350</v>
      </c>
      <c r="Y129">
        <v>40350</v>
      </c>
      <c r="Z129">
        <v>44360</v>
      </c>
      <c r="AA129">
        <v>50040</v>
      </c>
      <c r="AB129">
        <v>55720</v>
      </c>
      <c r="AC129">
        <v>69750</v>
      </c>
      <c r="AD129">
        <v>79700</v>
      </c>
      <c r="AE129">
        <v>89650</v>
      </c>
      <c r="AF129">
        <v>99600</v>
      </c>
      <c r="AG129">
        <v>107600</v>
      </c>
      <c r="AH129">
        <v>115550</v>
      </c>
      <c r="AI129">
        <v>123550</v>
      </c>
      <c r="AJ129">
        <v>131500</v>
      </c>
    </row>
    <row r="130" spans="1:36" ht="15" x14ac:dyDescent="0.25">
      <c r="A130" s="95" t="str">
        <f t="shared" si="1"/>
        <v>Orange</v>
      </c>
      <c r="B130" t="s">
        <v>617</v>
      </c>
      <c r="C130" t="s">
        <v>337</v>
      </c>
      <c r="D130" t="s">
        <v>338</v>
      </c>
      <c r="E130" t="s">
        <v>339</v>
      </c>
      <c r="F130" t="s">
        <v>368</v>
      </c>
      <c r="G130" t="s">
        <v>369</v>
      </c>
      <c r="H130" t="s">
        <v>370</v>
      </c>
      <c r="I130" t="s">
        <v>371</v>
      </c>
      <c r="J130" t="s">
        <v>618</v>
      </c>
      <c r="K130">
        <v>1</v>
      </c>
      <c r="L130" s="96">
        <v>123200</v>
      </c>
      <c r="M130">
        <v>43600</v>
      </c>
      <c r="N130">
        <v>49800</v>
      </c>
      <c r="O130">
        <v>56050</v>
      </c>
      <c r="P130">
        <v>62250</v>
      </c>
      <c r="Q130">
        <v>67250</v>
      </c>
      <c r="R130">
        <v>72250</v>
      </c>
      <c r="S130">
        <v>77200</v>
      </c>
      <c r="T130">
        <v>82200</v>
      </c>
      <c r="U130">
        <v>26150</v>
      </c>
      <c r="V130">
        <v>29900</v>
      </c>
      <c r="W130">
        <v>33650</v>
      </c>
      <c r="X130">
        <v>37350</v>
      </c>
      <c r="Y130">
        <v>40350</v>
      </c>
      <c r="Z130">
        <v>44360</v>
      </c>
      <c r="AA130">
        <v>50040</v>
      </c>
      <c r="AB130">
        <v>55720</v>
      </c>
      <c r="AC130">
        <v>69750</v>
      </c>
      <c r="AD130">
        <v>79700</v>
      </c>
      <c r="AE130">
        <v>89650</v>
      </c>
      <c r="AF130">
        <v>99600</v>
      </c>
      <c r="AG130">
        <v>107600</v>
      </c>
      <c r="AH130">
        <v>115550</v>
      </c>
      <c r="AI130">
        <v>123550</v>
      </c>
      <c r="AJ130">
        <v>131500</v>
      </c>
    </row>
    <row r="131" spans="1:36" ht="15" x14ac:dyDescent="0.25">
      <c r="A131" s="95" t="str">
        <f t="shared" si="1"/>
        <v>Wallingford</v>
      </c>
      <c r="B131" t="s">
        <v>707</v>
      </c>
      <c r="C131" t="s">
        <v>337</v>
      </c>
      <c r="D131" t="s">
        <v>338</v>
      </c>
      <c r="E131" t="s">
        <v>339</v>
      </c>
      <c r="F131" t="s">
        <v>368</v>
      </c>
      <c r="G131" t="s">
        <v>369</v>
      </c>
      <c r="H131" t="s">
        <v>370</v>
      </c>
      <c r="I131" t="s">
        <v>371</v>
      </c>
      <c r="J131" t="s">
        <v>708</v>
      </c>
      <c r="K131">
        <v>1</v>
      </c>
      <c r="L131" s="96">
        <v>123200</v>
      </c>
      <c r="M131">
        <v>43600</v>
      </c>
      <c r="N131">
        <v>49800</v>
      </c>
      <c r="O131">
        <v>56050</v>
      </c>
      <c r="P131">
        <v>62250</v>
      </c>
      <c r="Q131">
        <v>67250</v>
      </c>
      <c r="R131">
        <v>72250</v>
      </c>
      <c r="S131">
        <v>77200</v>
      </c>
      <c r="T131">
        <v>82200</v>
      </c>
      <c r="U131">
        <v>26150</v>
      </c>
      <c r="V131">
        <v>29900</v>
      </c>
      <c r="W131">
        <v>33650</v>
      </c>
      <c r="X131">
        <v>37350</v>
      </c>
      <c r="Y131">
        <v>40350</v>
      </c>
      <c r="Z131">
        <v>44360</v>
      </c>
      <c r="AA131">
        <v>50040</v>
      </c>
      <c r="AB131">
        <v>55720</v>
      </c>
      <c r="AC131">
        <v>69750</v>
      </c>
      <c r="AD131">
        <v>79700</v>
      </c>
      <c r="AE131">
        <v>89650</v>
      </c>
      <c r="AF131">
        <v>99600</v>
      </c>
      <c r="AG131">
        <v>107600</v>
      </c>
      <c r="AH131">
        <v>115550</v>
      </c>
      <c r="AI131">
        <v>123550</v>
      </c>
      <c r="AJ131">
        <v>131500</v>
      </c>
    </row>
    <row r="132" spans="1:36" ht="15" x14ac:dyDescent="0.25">
      <c r="A132" s="95" t="str">
        <f t="shared" ref="A132:A170" si="2">_xlfn.TEXTBEFORE(J132," town")</f>
        <v>West Haven</v>
      </c>
      <c r="B132" t="s">
        <v>721</v>
      </c>
      <c r="C132" t="s">
        <v>337</v>
      </c>
      <c r="D132" t="s">
        <v>338</v>
      </c>
      <c r="E132" t="s">
        <v>339</v>
      </c>
      <c r="F132" t="s">
        <v>368</v>
      </c>
      <c r="G132" t="s">
        <v>369</v>
      </c>
      <c r="H132" t="s">
        <v>370</v>
      </c>
      <c r="I132" t="s">
        <v>371</v>
      </c>
      <c r="J132" t="s">
        <v>722</v>
      </c>
      <c r="K132">
        <v>1</v>
      </c>
      <c r="L132" s="96">
        <v>123200</v>
      </c>
      <c r="M132">
        <v>43600</v>
      </c>
      <c r="N132">
        <v>49800</v>
      </c>
      <c r="O132">
        <v>56050</v>
      </c>
      <c r="P132">
        <v>62250</v>
      </c>
      <c r="Q132">
        <v>67250</v>
      </c>
      <c r="R132">
        <v>72250</v>
      </c>
      <c r="S132">
        <v>77200</v>
      </c>
      <c r="T132">
        <v>82200</v>
      </c>
      <c r="U132">
        <v>26150</v>
      </c>
      <c r="V132">
        <v>29900</v>
      </c>
      <c r="W132">
        <v>33650</v>
      </c>
      <c r="X132">
        <v>37350</v>
      </c>
      <c r="Y132">
        <v>40350</v>
      </c>
      <c r="Z132">
        <v>44360</v>
      </c>
      <c r="AA132">
        <v>50040</v>
      </c>
      <c r="AB132">
        <v>55720</v>
      </c>
      <c r="AC132">
        <v>69750</v>
      </c>
      <c r="AD132">
        <v>79700</v>
      </c>
      <c r="AE132">
        <v>89650</v>
      </c>
      <c r="AF132">
        <v>99600</v>
      </c>
      <c r="AG132">
        <v>107600</v>
      </c>
      <c r="AH132">
        <v>115550</v>
      </c>
      <c r="AI132">
        <v>123550</v>
      </c>
      <c r="AJ132">
        <v>131500</v>
      </c>
    </row>
    <row r="133" spans="1:36" ht="15" x14ac:dyDescent="0.25">
      <c r="A133" s="95" t="str">
        <f t="shared" si="2"/>
        <v>Woodbridge</v>
      </c>
      <c r="B133" t="s">
        <v>753</v>
      </c>
      <c r="C133" t="s">
        <v>337</v>
      </c>
      <c r="D133" t="s">
        <v>338</v>
      </c>
      <c r="E133" t="s">
        <v>339</v>
      </c>
      <c r="F133" t="s">
        <v>368</v>
      </c>
      <c r="G133" t="s">
        <v>369</v>
      </c>
      <c r="H133" t="s">
        <v>370</v>
      </c>
      <c r="I133" t="s">
        <v>371</v>
      </c>
      <c r="J133" t="s">
        <v>754</v>
      </c>
      <c r="K133">
        <v>1</v>
      </c>
      <c r="L133" s="96">
        <v>123200</v>
      </c>
      <c r="M133">
        <v>43600</v>
      </c>
      <c r="N133">
        <v>49800</v>
      </c>
      <c r="O133">
        <v>56050</v>
      </c>
      <c r="P133">
        <v>62250</v>
      </c>
      <c r="Q133">
        <v>67250</v>
      </c>
      <c r="R133">
        <v>72250</v>
      </c>
      <c r="S133">
        <v>77200</v>
      </c>
      <c r="T133">
        <v>82200</v>
      </c>
      <c r="U133">
        <v>26150</v>
      </c>
      <c r="V133">
        <v>29900</v>
      </c>
      <c r="W133">
        <v>33650</v>
      </c>
      <c r="X133">
        <v>37350</v>
      </c>
      <c r="Y133">
        <v>40350</v>
      </c>
      <c r="Z133">
        <v>44360</v>
      </c>
      <c r="AA133">
        <v>50040</v>
      </c>
      <c r="AB133">
        <v>55720</v>
      </c>
      <c r="AC133">
        <v>69750</v>
      </c>
      <c r="AD133">
        <v>79700</v>
      </c>
      <c r="AE133">
        <v>89650</v>
      </c>
      <c r="AF133">
        <v>99600</v>
      </c>
      <c r="AG133">
        <v>107600</v>
      </c>
      <c r="AH133">
        <v>115550</v>
      </c>
      <c r="AI133">
        <v>123550</v>
      </c>
      <c r="AJ133">
        <v>131500</v>
      </c>
    </row>
    <row r="134" spans="1:36" ht="15" x14ac:dyDescent="0.25">
      <c r="A134" s="95" t="str">
        <f t="shared" si="2"/>
        <v>Bozrah</v>
      </c>
      <c r="B134" t="s">
        <v>387</v>
      </c>
      <c r="C134" t="s">
        <v>337</v>
      </c>
      <c r="D134" t="s">
        <v>338</v>
      </c>
      <c r="E134" t="s">
        <v>339</v>
      </c>
      <c r="F134" t="s">
        <v>388</v>
      </c>
      <c r="G134" t="s">
        <v>389</v>
      </c>
      <c r="H134" t="s">
        <v>390</v>
      </c>
      <c r="I134" t="s">
        <v>391</v>
      </c>
      <c r="J134" t="s">
        <v>392</v>
      </c>
      <c r="K134">
        <v>1</v>
      </c>
      <c r="L134" s="96">
        <v>111900</v>
      </c>
      <c r="M134">
        <v>43600</v>
      </c>
      <c r="N134">
        <v>49800</v>
      </c>
      <c r="O134">
        <v>56050</v>
      </c>
      <c r="P134">
        <v>62250</v>
      </c>
      <c r="Q134">
        <v>67250</v>
      </c>
      <c r="R134">
        <v>72250</v>
      </c>
      <c r="S134">
        <v>77200</v>
      </c>
      <c r="T134">
        <v>82200</v>
      </c>
      <c r="U134">
        <v>26150</v>
      </c>
      <c r="V134">
        <v>29900</v>
      </c>
      <c r="W134">
        <v>33650</v>
      </c>
      <c r="X134">
        <v>37350</v>
      </c>
      <c r="Y134">
        <v>40350</v>
      </c>
      <c r="Z134">
        <v>44360</v>
      </c>
      <c r="AA134">
        <v>50040</v>
      </c>
      <c r="AB134">
        <v>55720</v>
      </c>
      <c r="AC134">
        <v>69750</v>
      </c>
      <c r="AD134">
        <v>79700</v>
      </c>
      <c r="AE134">
        <v>89650</v>
      </c>
      <c r="AF134">
        <v>99600</v>
      </c>
      <c r="AG134">
        <v>107600</v>
      </c>
      <c r="AH134">
        <v>115550</v>
      </c>
      <c r="AI134">
        <v>123550</v>
      </c>
      <c r="AJ134">
        <v>131500</v>
      </c>
    </row>
    <row r="135" spans="1:36" ht="15" x14ac:dyDescent="0.25">
      <c r="A135" s="95" t="str">
        <f t="shared" si="2"/>
        <v>Colchester</v>
      </c>
      <c r="B135" t="s">
        <v>431</v>
      </c>
      <c r="C135" t="s">
        <v>337</v>
      </c>
      <c r="D135" t="s">
        <v>338</v>
      </c>
      <c r="E135" t="s">
        <v>339</v>
      </c>
      <c r="F135" t="s">
        <v>432</v>
      </c>
      <c r="G135" t="s">
        <v>433</v>
      </c>
      <c r="H135" t="s">
        <v>390</v>
      </c>
      <c r="I135" t="s">
        <v>391</v>
      </c>
      <c r="J135" t="s">
        <v>434</v>
      </c>
      <c r="K135">
        <v>1</v>
      </c>
      <c r="L135" s="96">
        <v>111900</v>
      </c>
      <c r="M135">
        <v>46950</v>
      </c>
      <c r="N135">
        <v>53650</v>
      </c>
      <c r="O135">
        <v>60400</v>
      </c>
      <c r="P135">
        <v>67050</v>
      </c>
      <c r="Q135">
        <v>72450</v>
      </c>
      <c r="R135">
        <v>77800</v>
      </c>
      <c r="S135">
        <v>83150</v>
      </c>
      <c r="T135">
        <v>88550</v>
      </c>
      <c r="U135">
        <v>28200</v>
      </c>
      <c r="V135">
        <v>32200</v>
      </c>
      <c r="W135">
        <v>36250</v>
      </c>
      <c r="X135">
        <v>40250</v>
      </c>
      <c r="Y135">
        <v>43500</v>
      </c>
      <c r="Z135">
        <v>46700</v>
      </c>
      <c r="AA135">
        <v>50040</v>
      </c>
      <c r="AB135">
        <v>55720</v>
      </c>
      <c r="AC135">
        <v>74800</v>
      </c>
      <c r="AD135">
        <v>85450</v>
      </c>
      <c r="AE135">
        <v>96150</v>
      </c>
      <c r="AF135">
        <v>106800</v>
      </c>
      <c r="AG135">
        <v>115350</v>
      </c>
      <c r="AH135">
        <v>123900</v>
      </c>
      <c r="AI135">
        <v>132450</v>
      </c>
      <c r="AJ135">
        <v>141000</v>
      </c>
    </row>
    <row r="136" spans="1:36" ht="15" x14ac:dyDescent="0.25">
      <c r="A136" s="95" t="str">
        <f t="shared" si="2"/>
        <v>East Lyme</v>
      </c>
      <c r="B136" t="s">
        <v>469</v>
      </c>
      <c r="C136" t="s">
        <v>337</v>
      </c>
      <c r="D136" t="s">
        <v>338</v>
      </c>
      <c r="E136" t="s">
        <v>339</v>
      </c>
      <c r="F136" t="s">
        <v>388</v>
      </c>
      <c r="G136" t="s">
        <v>389</v>
      </c>
      <c r="H136" t="s">
        <v>390</v>
      </c>
      <c r="I136" t="s">
        <v>391</v>
      </c>
      <c r="J136" t="s">
        <v>470</v>
      </c>
      <c r="K136">
        <v>1</v>
      </c>
      <c r="L136" s="96">
        <v>111900</v>
      </c>
      <c r="M136">
        <v>43600</v>
      </c>
      <c r="N136">
        <v>49800</v>
      </c>
      <c r="O136">
        <v>56050</v>
      </c>
      <c r="P136">
        <v>62250</v>
      </c>
      <c r="Q136">
        <v>67250</v>
      </c>
      <c r="R136">
        <v>72250</v>
      </c>
      <c r="S136">
        <v>77200</v>
      </c>
      <c r="T136">
        <v>82200</v>
      </c>
      <c r="U136">
        <v>26150</v>
      </c>
      <c r="V136">
        <v>29900</v>
      </c>
      <c r="W136">
        <v>33650</v>
      </c>
      <c r="X136">
        <v>37350</v>
      </c>
      <c r="Y136">
        <v>40350</v>
      </c>
      <c r="Z136">
        <v>44360</v>
      </c>
      <c r="AA136">
        <v>50040</v>
      </c>
      <c r="AB136">
        <v>55720</v>
      </c>
      <c r="AC136">
        <v>69750</v>
      </c>
      <c r="AD136">
        <v>79700</v>
      </c>
      <c r="AE136">
        <v>89650</v>
      </c>
      <c r="AF136">
        <v>99600</v>
      </c>
      <c r="AG136">
        <v>107600</v>
      </c>
      <c r="AH136">
        <v>115550</v>
      </c>
      <c r="AI136">
        <v>123550</v>
      </c>
      <c r="AJ136">
        <v>131500</v>
      </c>
    </row>
    <row r="137" spans="1:36" ht="15" x14ac:dyDescent="0.25">
      <c r="A137" s="95" t="str">
        <f t="shared" si="2"/>
        <v>Franklin</v>
      </c>
      <c r="B137" t="s">
        <v>493</v>
      </c>
      <c r="C137" t="s">
        <v>337</v>
      </c>
      <c r="D137" t="s">
        <v>338</v>
      </c>
      <c r="E137" t="s">
        <v>339</v>
      </c>
      <c r="F137" t="s">
        <v>388</v>
      </c>
      <c r="G137" t="s">
        <v>389</v>
      </c>
      <c r="H137" t="s">
        <v>390</v>
      </c>
      <c r="I137" t="s">
        <v>391</v>
      </c>
      <c r="J137" t="s">
        <v>494</v>
      </c>
      <c r="K137">
        <v>1</v>
      </c>
      <c r="L137" s="96">
        <v>111900</v>
      </c>
      <c r="M137">
        <v>43600</v>
      </c>
      <c r="N137">
        <v>49800</v>
      </c>
      <c r="O137">
        <v>56050</v>
      </c>
      <c r="P137">
        <v>62250</v>
      </c>
      <c r="Q137">
        <v>67250</v>
      </c>
      <c r="R137">
        <v>72250</v>
      </c>
      <c r="S137">
        <v>77200</v>
      </c>
      <c r="T137">
        <v>82200</v>
      </c>
      <c r="U137">
        <v>26150</v>
      </c>
      <c r="V137">
        <v>29900</v>
      </c>
      <c r="W137">
        <v>33650</v>
      </c>
      <c r="X137">
        <v>37350</v>
      </c>
      <c r="Y137">
        <v>40350</v>
      </c>
      <c r="Z137">
        <v>44360</v>
      </c>
      <c r="AA137">
        <v>50040</v>
      </c>
      <c r="AB137">
        <v>55720</v>
      </c>
      <c r="AC137">
        <v>69750</v>
      </c>
      <c r="AD137">
        <v>79700</v>
      </c>
      <c r="AE137">
        <v>89650</v>
      </c>
      <c r="AF137">
        <v>99600</v>
      </c>
      <c r="AG137">
        <v>107600</v>
      </c>
      <c r="AH137">
        <v>115550</v>
      </c>
      <c r="AI137">
        <v>123550</v>
      </c>
      <c r="AJ137">
        <v>131500</v>
      </c>
    </row>
    <row r="138" spans="1:36" ht="15" x14ac:dyDescent="0.25">
      <c r="A138" s="95" t="str">
        <f t="shared" si="2"/>
        <v>Griswold</v>
      </c>
      <c r="B138" t="s">
        <v>505</v>
      </c>
      <c r="C138" t="s">
        <v>337</v>
      </c>
      <c r="D138" t="s">
        <v>338</v>
      </c>
      <c r="E138" t="s">
        <v>339</v>
      </c>
      <c r="F138" t="s">
        <v>388</v>
      </c>
      <c r="G138" t="s">
        <v>389</v>
      </c>
      <c r="H138" t="s">
        <v>390</v>
      </c>
      <c r="I138" t="s">
        <v>391</v>
      </c>
      <c r="J138" t="s">
        <v>506</v>
      </c>
      <c r="K138">
        <v>1</v>
      </c>
      <c r="L138" s="96">
        <v>111900</v>
      </c>
      <c r="M138">
        <v>43600</v>
      </c>
      <c r="N138">
        <v>49800</v>
      </c>
      <c r="O138">
        <v>56050</v>
      </c>
      <c r="P138">
        <v>62250</v>
      </c>
      <c r="Q138">
        <v>67250</v>
      </c>
      <c r="R138">
        <v>72250</v>
      </c>
      <c r="S138">
        <v>77200</v>
      </c>
      <c r="T138">
        <v>82200</v>
      </c>
      <c r="U138">
        <v>26150</v>
      </c>
      <c r="V138">
        <v>29900</v>
      </c>
      <c r="W138">
        <v>33650</v>
      </c>
      <c r="X138">
        <v>37350</v>
      </c>
      <c r="Y138">
        <v>40350</v>
      </c>
      <c r="Z138">
        <v>44360</v>
      </c>
      <c r="AA138">
        <v>50040</v>
      </c>
      <c r="AB138">
        <v>55720</v>
      </c>
      <c r="AC138">
        <v>69750</v>
      </c>
      <c r="AD138">
        <v>79700</v>
      </c>
      <c r="AE138">
        <v>89650</v>
      </c>
      <c r="AF138">
        <v>99600</v>
      </c>
      <c r="AG138">
        <v>107600</v>
      </c>
      <c r="AH138">
        <v>115550</v>
      </c>
      <c r="AI138">
        <v>123550</v>
      </c>
      <c r="AJ138">
        <v>131500</v>
      </c>
    </row>
    <row r="139" spans="1:36" ht="15" x14ac:dyDescent="0.25">
      <c r="A139" s="95" t="str">
        <f t="shared" si="2"/>
        <v>Groton</v>
      </c>
      <c r="B139" t="s">
        <v>507</v>
      </c>
      <c r="C139" t="s">
        <v>337</v>
      </c>
      <c r="D139" t="s">
        <v>338</v>
      </c>
      <c r="E139" t="s">
        <v>339</v>
      </c>
      <c r="F139" t="s">
        <v>388</v>
      </c>
      <c r="G139" t="s">
        <v>389</v>
      </c>
      <c r="H139" t="s">
        <v>390</v>
      </c>
      <c r="I139" t="s">
        <v>391</v>
      </c>
      <c r="J139" t="s">
        <v>508</v>
      </c>
      <c r="K139">
        <v>1</v>
      </c>
      <c r="L139" s="96">
        <v>111900</v>
      </c>
      <c r="M139">
        <v>43600</v>
      </c>
      <c r="N139">
        <v>49800</v>
      </c>
      <c r="O139">
        <v>56050</v>
      </c>
      <c r="P139">
        <v>62250</v>
      </c>
      <c r="Q139">
        <v>67250</v>
      </c>
      <c r="R139">
        <v>72250</v>
      </c>
      <c r="S139">
        <v>77200</v>
      </c>
      <c r="T139">
        <v>82200</v>
      </c>
      <c r="U139">
        <v>26150</v>
      </c>
      <c r="V139">
        <v>29900</v>
      </c>
      <c r="W139">
        <v>33650</v>
      </c>
      <c r="X139">
        <v>37350</v>
      </c>
      <c r="Y139">
        <v>40350</v>
      </c>
      <c r="Z139">
        <v>44360</v>
      </c>
      <c r="AA139">
        <v>50040</v>
      </c>
      <c r="AB139">
        <v>55720</v>
      </c>
      <c r="AC139">
        <v>69750</v>
      </c>
      <c r="AD139">
        <v>79700</v>
      </c>
      <c r="AE139">
        <v>89650</v>
      </c>
      <c r="AF139">
        <v>99600</v>
      </c>
      <c r="AG139">
        <v>107600</v>
      </c>
      <c r="AH139">
        <v>115550</v>
      </c>
      <c r="AI139">
        <v>123550</v>
      </c>
      <c r="AJ139">
        <v>131500</v>
      </c>
    </row>
    <row r="140" spans="1:36" ht="15" x14ac:dyDescent="0.25">
      <c r="A140" s="95" t="str">
        <f t="shared" si="2"/>
        <v>Lebanon</v>
      </c>
      <c r="B140" t="s">
        <v>533</v>
      </c>
      <c r="C140" t="s">
        <v>337</v>
      </c>
      <c r="D140" t="s">
        <v>338</v>
      </c>
      <c r="E140" t="s">
        <v>339</v>
      </c>
      <c r="F140" t="s">
        <v>534</v>
      </c>
      <c r="G140" t="s">
        <v>535</v>
      </c>
      <c r="H140" t="s">
        <v>390</v>
      </c>
      <c r="I140" t="s">
        <v>391</v>
      </c>
      <c r="J140" t="s">
        <v>536</v>
      </c>
      <c r="K140">
        <v>1</v>
      </c>
      <c r="L140" s="96">
        <v>111900</v>
      </c>
      <c r="M140">
        <v>46950</v>
      </c>
      <c r="N140">
        <v>53650</v>
      </c>
      <c r="O140">
        <v>60400</v>
      </c>
      <c r="P140">
        <v>67050</v>
      </c>
      <c r="Q140">
        <v>72450</v>
      </c>
      <c r="R140">
        <v>77800</v>
      </c>
      <c r="S140">
        <v>83150</v>
      </c>
      <c r="T140">
        <v>88550</v>
      </c>
      <c r="U140">
        <v>28200</v>
      </c>
      <c r="V140">
        <v>32200</v>
      </c>
      <c r="W140">
        <v>36250</v>
      </c>
      <c r="X140">
        <v>40250</v>
      </c>
      <c r="Y140">
        <v>43500</v>
      </c>
      <c r="Z140">
        <v>46700</v>
      </c>
      <c r="AA140">
        <v>50040</v>
      </c>
      <c r="AB140">
        <v>55720</v>
      </c>
      <c r="AC140">
        <v>74800</v>
      </c>
      <c r="AD140">
        <v>85450</v>
      </c>
      <c r="AE140">
        <v>96150</v>
      </c>
      <c r="AF140">
        <v>106800</v>
      </c>
      <c r="AG140">
        <v>115350</v>
      </c>
      <c r="AH140">
        <v>123900</v>
      </c>
      <c r="AI140">
        <v>132450</v>
      </c>
      <c r="AJ140">
        <v>141000</v>
      </c>
    </row>
    <row r="141" spans="1:36" ht="15" x14ac:dyDescent="0.25">
      <c r="A141" s="95" t="str">
        <f t="shared" si="2"/>
        <v>Ledyard</v>
      </c>
      <c r="B141" t="s">
        <v>537</v>
      </c>
      <c r="C141" t="s">
        <v>337</v>
      </c>
      <c r="D141" t="s">
        <v>338</v>
      </c>
      <c r="E141" t="s">
        <v>339</v>
      </c>
      <c r="F141" t="s">
        <v>388</v>
      </c>
      <c r="G141" t="s">
        <v>389</v>
      </c>
      <c r="H141" t="s">
        <v>390</v>
      </c>
      <c r="I141" t="s">
        <v>391</v>
      </c>
      <c r="J141" t="s">
        <v>538</v>
      </c>
      <c r="K141">
        <v>1</v>
      </c>
      <c r="L141" s="96">
        <v>111900</v>
      </c>
      <c r="M141">
        <v>43600</v>
      </c>
      <c r="N141">
        <v>49800</v>
      </c>
      <c r="O141">
        <v>56050</v>
      </c>
      <c r="P141">
        <v>62250</v>
      </c>
      <c r="Q141">
        <v>67250</v>
      </c>
      <c r="R141">
        <v>72250</v>
      </c>
      <c r="S141">
        <v>77200</v>
      </c>
      <c r="T141">
        <v>82200</v>
      </c>
      <c r="U141">
        <v>26150</v>
      </c>
      <c r="V141">
        <v>29900</v>
      </c>
      <c r="W141">
        <v>33650</v>
      </c>
      <c r="X141">
        <v>37350</v>
      </c>
      <c r="Y141">
        <v>40350</v>
      </c>
      <c r="Z141">
        <v>44360</v>
      </c>
      <c r="AA141">
        <v>50040</v>
      </c>
      <c r="AB141">
        <v>55720</v>
      </c>
      <c r="AC141">
        <v>69750</v>
      </c>
      <c r="AD141">
        <v>79700</v>
      </c>
      <c r="AE141">
        <v>89650</v>
      </c>
      <c r="AF141">
        <v>99600</v>
      </c>
      <c r="AG141">
        <v>107600</v>
      </c>
      <c r="AH141">
        <v>115550</v>
      </c>
      <c r="AI141">
        <v>123550</v>
      </c>
      <c r="AJ141">
        <v>131500</v>
      </c>
    </row>
    <row r="142" spans="1:36" ht="15" x14ac:dyDescent="0.25">
      <c r="A142" s="95" t="str">
        <f t="shared" si="2"/>
        <v>Lisbon</v>
      </c>
      <c r="B142" t="s">
        <v>539</v>
      </c>
      <c r="C142" t="s">
        <v>337</v>
      </c>
      <c r="D142" t="s">
        <v>338</v>
      </c>
      <c r="E142" t="s">
        <v>339</v>
      </c>
      <c r="F142" t="s">
        <v>388</v>
      </c>
      <c r="G142" t="s">
        <v>389</v>
      </c>
      <c r="H142" t="s">
        <v>390</v>
      </c>
      <c r="I142" t="s">
        <v>391</v>
      </c>
      <c r="J142" t="s">
        <v>540</v>
      </c>
      <c r="K142">
        <v>1</v>
      </c>
      <c r="L142" s="96">
        <v>111900</v>
      </c>
      <c r="M142">
        <v>43600</v>
      </c>
      <c r="N142">
        <v>49800</v>
      </c>
      <c r="O142">
        <v>56050</v>
      </c>
      <c r="P142">
        <v>62250</v>
      </c>
      <c r="Q142">
        <v>67250</v>
      </c>
      <c r="R142">
        <v>72250</v>
      </c>
      <c r="S142">
        <v>77200</v>
      </c>
      <c r="T142">
        <v>82200</v>
      </c>
      <c r="U142">
        <v>26150</v>
      </c>
      <c r="V142">
        <v>29900</v>
      </c>
      <c r="W142">
        <v>33650</v>
      </c>
      <c r="X142">
        <v>37350</v>
      </c>
      <c r="Y142">
        <v>40350</v>
      </c>
      <c r="Z142">
        <v>44360</v>
      </c>
      <c r="AA142">
        <v>50040</v>
      </c>
      <c r="AB142">
        <v>55720</v>
      </c>
      <c r="AC142">
        <v>69750</v>
      </c>
      <c r="AD142">
        <v>79700</v>
      </c>
      <c r="AE142">
        <v>89650</v>
      </c>
      <c r="AF142">
        <v>99600</v>
      </c>
      <c r="AG142">
        <v>107600</v>
      </c>
      <c r="AH142">
        <v>115550</v>
      </c>
      <c r="AI142">
        <v>123550</v>
      </c>
      <c r="AJ142">
        <v>131500</v>
      </c>
    </row>
    <row r="143" spans="1:36" ht="15" x14ac:dyDescent="0.25">
      <c r="A143" s="95" t="str">
        <f t="shared" si="2"/>
        <v>Montville</v>
      </c>
      <c r="B143" t="s">
        <v>567</v>
      </c>
      <c r="C143" t="s">
        <v>337</v>
      </c>
      <c r="D143" t="s">
        <v>338</v>
      </c>
      <c r="E143" t="s">
        <v>339</v>
      </c>
      <c r="F143" t="s">
        <v>388</v>
      </c>
      <c r="G143" t="s">
        <v>389</v>
      </c>
      <c r="H143" t="s">
        <v>390</v>
      </c>
      <c r="I143" t="s">
        <v>391</v>
      </c>
      <c r="J143" t="s">
        <v>568</v>
      </c>
      <c r="K143">
        <v>1</v>
      </c>
      <c r="L143" s="96">
        <v>111900</v>
      </c>
      <c r="M143">
        <v>43600</v>
      </c>
      <c r="N143">
        <v>49800</v>
      </c>
      <c r="O143">
        <v>56050</v>
      </c>
      <c r="P143">
        <v>62250</v>
      </c>
      <c r="Q143">
        <v>67250</v>
      </c>
      <c r="R143">
        <v>72250</v>
      </c>
      <c r="S143">
        <v>77200</v>
      </c>
      <c r="T143">
        <v>82200</v>
      </c>
      <c r="U143">
        <v>26150</v>
      </c>
      <c r="V143">
        <v>29900</v>
      </c>
      <c r="W143">
        <v>33650</v>
      </c>
      <c r="X143">
        <v>37350</v>
      </c>
      <c r="Y143">
        <v>40350</v>
      </c>
      <c r="Z143">
        <v>44360</v>
      </c>
      <c r="AA143">
        <v>50040</v>
      </c>
      <c r="AB143">
        <v>55720</v>
      </c>
      <c r="AC143">
        <v>69750</v>
      </c>
      <c r="AD143">
        <v>79700</v>
      </c>
      <c r="AE143">
        <v>89650</v>
      </c>
      <c r="AF143">
        <v>99600</v>
      </c>
      <c r="AG143">
        <v>107600</v>
      </c>
      <c r="AH143">
        <v>115550</v>
      </c>
      <c r="AI143">
        <v>123550</v>
      </c>
      <c r="AJ143">
        <v>131500</v>
      </c>
    </row>
    <row r="144" spans="1:36" ht="15" x14ac:dyDescent="0.25">
      <c r="A144" s="95" t="str">
        <f t="shared" si="2"/>
        <v>New London</v>
      </c>
      <c r="B144" t="s">
        <v>585</v>
      </c>
      <c r="C144" t="s">
        <v>337</v>
      </c>
      <c r="D144" t="s">
        <v>338</v>
      </c>
      <c r="E144" t="s">
        <v>339</v>
      </c>
      <c r="F144" t="s">
        <v>388</v>
      </c>
      <c r="G144" t="s">
        <v>389</v>
      </c>
      <c r="H144" t="s">
        <v>390</v>
      </c>
      <c r="I144" t="s">
        <v>391</v>
      </c>
      <c r="J144" t="s">
        <v>586</v>
      </c>
      <c r="K144">
        <v>1</v>
      </c>
      <c r="L144" s="96">
        <v>111900</v>
      </c>
      <c r="M144">
        <v>43600</v>
      </c>
      <c r="N144">
        <v>49800</v>
      </c>
      <c r="O144">
        <v>56050</v>
      </c>
      <c r="P144">
        <v>62250</v>
      </c>
      <c r="Q144">
        <v>67250</v>
      </c>
      <c r="R144">
        <v>72250</v>
      </c>
      <c r="S144">
        <v>77200</v>
      </c>
      <c r="T144">
        <v>82200</v>
      </c>
      <c r="U144">
        <v>26150</v>
      </c>
      <c r="V144">
        <v>29900</v>
      </c>
      <c r="W144">
        <v>33650</v>
      </c>
      <c r="X144">
        <v>37350</v>
      </c>
      <c r="Y144">
        <v>40350</v>
      </c>
      <c r="Z144">
        <v>44360</v>
      </c>
      <c r="AA144">
        <v>50040</v>
      </c>
      <c r="AB144">
        <v>55720</v>
      </c>
      <c r="AC144">
        <v>69750</v>
      </c>
      <c r="AD144">
        <v>79700</v>
      </c>
      <c r="AE144">
        <v>89650</v>
      </c>
      <c r="AF144">
        <v>99600</v>
      </c>
      <c r="AG144">
        <v>107600</v>
      </c>
      <c r="AH144">
        <v>115550</v>
      </c>
      <c r="AI144">
        <v>123550</v>
      </c>
      <c r="AJ144">
        <v>131500</v>
      </c>
    </row>
    <row r="145" spans="1:36" ht="15" x14ac:dyDescent="0.25">
      <c r="A145" s="95" t="str">
        <f t="shared" si="2"/>
        <v>North Stonington</v>
      </c>
      <c r="B145" t="s">
        <v>603</v>
      </c>
      <c r="C145" t="s">
        <v>337</v>
      </c>
      <c r="D145" t="s">
        <v>338</v>
      </c>
      <c r="E145" t="s">
        <v>339</v>
      </c>
      <c r="F145" t="s">
        <v>388</v>
      </c>
      <c r="G145" t="s">
        <v>389</v>
      </c>
      <c r="H145" t="s">
        <v>390</v>
      </c>
      <c r="I145" t="s">
        <v>391</v>
      </c>
      <c r="J145" t="s">
        <v>604</v>
      </c>
      <c r="K145">
        <v>1</v>
      </c>
      <c r="L145" s="96">
        <v>111900</v>
      </c>
      <c r="M145">
        <v>43600</v>
      </c>
      <c r="N145">
        <v>49800</v>
      </c>
      <c r="O145">
        <v>56050</v>
      </c>
      <c r="P145">
        <v>62250</v>
      </c>
      <c r="Q145">
        <v>67250</v>
      </c>
      <c r="R145">
        <v>72250</v>
      </c>
      <c r="S145">
        <v>77200</v>
      </c>
      <c r="T145">
        <v>82200</v>
      </c>
      <c r="U145">
        <v>26150</v>
      </c>
      <c r="V145">
        <v>29900</v>
      </c>
      <c r="W145">
        <v>33650</v>
      </c>
      <c r="X145">
        <v>37350</v>
      </c>
      <c r="Y145">
        <v>40350</v>
      </c>
      <c r="Z145">
        <v>44360</v>
      </c>
      <c r="AA145">
        <v>50040</v>
      </c>
      <c r="AB145">
        <v>55720</v>
      </c>
      <c r="AC145">
        <v>69750</v>
      </c>
      <c r="AD145">
        <v>79700</v>
      </c>
      <c r="AE145">
        <v>89650</v>
      </c>
      <c r="AF145">
        <v>99600</v>
      </c>
      <c r="AG145">
        <v>107600</v>
      </c>
      <c r="AH145">
        <v>115550</v>
      </c>
      <c r="AI145">
        <v>123550</v>
      </c>
      <c r="AJ145">
        <v>131500</v>
      </c>
    </row>
    <row r="146" spans="1:36" ht="15" x14ac:dyDescent="0.25">
      <c r="A146" s="95" t="str">
        <f t="shared" si="2"/>
        <v>Norwich</v>
      </c>
      <c r="B146" t="s">
        <v>609</v>
      </c>
      <c r="C146" t="s">
        <v>337</v>
      </c>
      <c r="D146" t="s">
        <v>338</v>
      </c>
      <c r="E146" t="s">
        <v>339</v>
      </c>
      <c r="F146" t="s">
        <v>388</v>
      </c>
      <c r="G146" t="s">
        <v>389</v>
      </c>
      <c r="H146" t="s">
        <v>390</v>
      </c>
      <c r="I146" t="s">
        <v>391</v>
      </c>
      <c r="J146" t="s">
        <v>610</v>
      </c>
      <c r="K146">
        <v>1</v>
      </c>
      <c r="L146" s="96">
        <v>111900</v>
      </c>
      <c r="M146">
        <v>43600</v>
      </c>
      <c r="N146">
        <v>49800</v>
      </c>
      <c r="O146">
        <v>56050</v>
      </c>
      <c r="P146">
        <v>62250</v>
      </c>
      <c r="Q146">
        <v>67250</v>
      </c>
      <c r="R146">
        <v>72250</v>
      </c>
      <c r="S146">
        <v>77200</v>
      </c>
      <c r="T146">
        <v>82200</v>
      </c>
      <c r="U146">
        <v>26150</v>
      </c>
      <c r="V146">
        <v>29900</v>
      </c>
      <c r="W146">
        <v>33650</v>
      </c>
      <c r="X146">
        <v>37350</v>
      </c>
      <c r="Y146">
        <v>40350</v>
      </c>
      <c r="Z146">
        <v>44360</v>
      </c>
      <c r="AA146">
        <v>50040</v>
      </c>
      <c r="AB146">
        <v>55720</v>
      </c>
      <c r="AC146">
        <v>69750</v>
      </c>
      <c r="AD146">
        <v>79700</v>
      </c>
      <c r="AE146">
        <v>89650</v>
      </c>
      <c r="AF146">
        <v>99600</v>
      </c>
      <c r="AG146">
        <v>107600</v>
      </c>
      <c r="AH146">
        <v>115550</v>
      </c>
      <c r="AI146">
        <v>123550</v>
      </c>
      <c r="AJ146">
        <v>131500</v>
      </c>
    </row>
    <row r="147" spans="1:36" ht="15" x14ac:dyDescent="0.25">
      <c r="A147" s="95" t="str">
        <f t="shared" si="2"/>
        <v>Preston</v>
      </c>
      <c r="B147" t="s">
        <v>631</v>
      </c>
      <c r="C147" t="s">
        <v>337</v>
      </c>
      <c r="D147" t="s">
        <v>338</v>
      </c>
      <c r="E147" t="s">
        <v>339</v>
      </c>
      <c r="F147" t="s">
        <v>388</v>
      </c>
      <c r="G147" t="s">
        <v>389</v>
      </c>
      <c r="H147" t="s">
        <v>390</v>
      </c>
      <c r="I147" t="s">
        <v>391</v>
      </c>
      <c r="J147" t="s">
        <v>632</v>
      </c>
      <c r="K147">
        <v>1</v>
      </c>
      <c r="L147" s="96">
        <v>111900</v>
      </c>
      <c r="M147">
        <v>43600</v>
      </c>
      <c r="N147">
        <v>49800</v>
      </c>
      <c r="O147">
        <v>56050</v>
      </c>
      <c r="P147">
        <v>62250</v>
      </c>
      <c r="Q147">
        <v>67250</v>
      </c>
      <c r="R147">
        <v>72250</v>
      </c>
      <c r="S147">
        <v>77200</v>
      </c>
      <c r="T147">
        <v>82200</v>
      </c>
      <c r="U147">
        <v>26150</v>
      </c>
      <c r="V147">
        <v>29900</v>
      </c>
      <c r="W147">
        <v>33650</v>
      </c>
      <c r="X147">
        <v>37350</v>
      </c>
      <c r="Y147">
        <v>40350</v>
      </c>
      <c r="Z147">
        <v>44360</v>
      </c>
      <c r="AA147">
        <v>50040</v>
      </c>
      <c r="AB147">
        <v>55720</v>
      </c>
      <c r="AC147">
        <v>69750</v>
      </c>
      <c r="AD147">
        <v>79700</v>
      </c>
      <c r="AE147">
        <v>89650</v>
      </c>
      <c r="AF147">
        <v>99600</v>
      </c>
      <c r="AG147">
        <v>107600</v>
      </c>
      <c r="AH147">
        <v>115550</v>
      </c>
      <c r="AI147">
        <v>123550</v>
      </c>
      <c r="AJ147">
        <v>131500</v>
      </c>
    </row>
    <row r="148" spans="1:36" ht="15" x14ac:dyDescent="0.25">
      <c r="A148" s="95" t="str">
        <f t="shared" si="2"/>
        <v>Salem</v>
      </c>
      <c r="B148" t="s">
        <v>645</v>
      </c>
      <c r="C148" t="s">
        <v>337</v>
      </c>
      <c r="D148" t="s">
        <v>338</v>
      </c>
      <c r="E148" t="s">
        <v>339</v>
      </c>
      <c r="F148" t="s">
        <v>388</v>
      </c>
      <c r="G148" t="s">
        <v>389</v>
      </c>
      <c r="H148" t="s">
        <v>390</v>
      </c>
      <c r="I148" t="s">
        <v>391</v>
      </c>
      <c r="J148" t="s">
        <v>646</v>
      </c>
      <c r="K148">
        <v>1</v>
      </c>
      <c r="L148" s="96">
        <v>111900</v>
      </c>
      <c r="M148">
        <v>43600</v>
      </c>
      <c r="N148">
        <v>49800</v>
      </c>
      <c r="O148">
        <v>56050</v>
      </c>
      <c r="P148">
        <v>62250</v>
      </c>
      <c r="Q148">
        <v>67250</v>
      </c>
      <c r="R148">
        <v>72250</v>
      </c>
      <c r="S148">
        <v>77200</v>
      </c>
      <c r="T148">
        <v>82200</v>
      </c>
      <c r="U148">
        <v>26150</v>
      </c>
      <c r="V148">
        <v>29900</v>
      </c>
      <c r="W148">
        <v>33650</v>
      </c>
      <c r="X148">
        <v>37350</v>
      </c>
      <c r="Y148">
        <v>40350</v>
      </c>
      <c r="Z148">
        <v>44360</v>
      </c>
      <c r="AA148">
        <v>50040</v>
      </c>
      <c r="AB148">
        <v>55720</v>
      </c>
      <c r="AC148">
        <v>69750</v>
      </c>
      <c r="AD148">
        <v>79700</v>
      </c>
      <c r="AE148">
        <v>89650</v>
      </c>
      <c r="AF148">
        <v>99600</v>
      </c>
      <c r="AG148">
        <v>107600</v>
      </c>
      <c r="AH148">
        <v>115550</v>
      </c>
      <c r="AI148">
        <v>123550</v>
      </c>
      <c r="AJ148">
        <v>131500</v>
      </c>
    </row>
    <row r="149" spans="1:36" ht="15" x14ac:dyDescent="0.25">
      <c r="A149" s="95" t="str">
        <f t="shared" si="2"/>
        <v>Sprague</v>
      </c>
      <c r="B149" t="s">
        <v>669</v>
      </c>
      <c r="C149" t="s">
        <v>337</v>
      </c>
      <c r="D149" t="s">
        <v>338</v>
      </c>
      <c r="E149" t="s">
        <v>339</v>
      </c>
      <c r="F149" t="s">
        <v>388</v>
      </c>
      <c r="G149" t="s">
        <v>389</v>
      </c>
      <c r="H149" t="s">
        <v>390</v>
      </c>
      <c r="I149" t="s">
        <v>391</v>
      </c>
      <c r="J149" t="s">
        <v>670</v>
      </c>
      <c r="K149">
        <v>1</v>
      </c>
      <c r="L149" s="96">
        <v>111900</v>
      </c>
      <c r="M149">
        <v>43600</v>
      </c>
      <c r="N149">
        <v>49800</v>
      </c>
      <c r="O149">
        <v>56050</v>
      </c>
      <c r="P149">
        <v>62250</v>
      </c>
      <c r="Q149">
        <v>67250</v>
      </c>
      <c r="R149">
        <v>72250</v>
      </c>
      <c r="S149">
        <v>77200</v>
      </c>
      <c r="T149">
        <v>82200</v>
      </c>
      <c r="U149">
        <v>26150</v>
      </c>
      <c r="V149">
        <v>29900</v>
      </c>
      <c r="W149">
        <v>33650</v>
      </c>
      <c r="X149">
        <v>37350</v>
      </c>
      <c r="Y149">
        <v>40350</v>
      </c>
      <c r="Z149">
        <v>44360</v>
      </c>
      <c r="AA149">
        <v>50040</v>
      </c>
      <c r="AB149">
        <v>55720</v>
      </c>
      <c r="AC149">
        <v>69750</v>
      </c>
      <c r="AD149">
        <v>79700</v>
      </c>
      <c r="AE149">
        <v>89650</v>
      </c>
      <c r="AF149">
        <v>99600</v>
      </c>
      <c r="AG149">
        <v>107600</v>
      </c>
      <c r="AH149">
        <v>115550</v>
      </c>
      <c r="AI149">
        <v>123550</v>
      </c>
      <c r="AJ149">
        <v>131500</v>
      </c>
    </row>
    <row r="150" spans="1:36" ht="15" x14ac:dyDescent="0.25">
      <c r="A150" s="95" t="str">
        <f t="shared" si="2"/>
        <v>Stonington</v>
      </c>
      <c r="B150" t="s">
        <v>679</v>
      </c>
      <c r="C150" t="s">
        <v>337</v>
      </c>
      <c r="D150" t="s">
        <v>338</v>
      </c>
      <c r="E150" t="s">
        <v>339</v>
      </c>
      <c r="F150" t="s">
        <v>388</v>
      </c>
      <c r="G150" t="s">
        <v>389</v>
      </c>
      <c r="H150" t="s">
        <v>390</v>
      </c>
      <c r="I150" t="s">
        <v>391</v>
      </c>
      <c r="J150" t="s">
        <v>680</v>
      </c>
      <c r="K150">
        <v>1</v>
      </c>
      <c r="L150" s="96">
        <v>111900</v>
      </c>
      <c r="M150">
        <v>43600</v>
      </c>
      <c r="N150">
        <v>49800</v>
      </c>
      <c r="O150">
        <v>56050</v>
      </c>
      <c r="P150">
        <v>62250</v>
      </c>
      <c r="Q150">
        <v>67250</v>
      </c>
      <c r="R150">
        <v>72250</v>
      </c>
      <c r="S150">
        <v>77200</v>
      </c>
      <c r="T150">
        <v>82200</v>
      </c>
      <c r="U150">
        <v>26150</v>
      </c>
      <c r="V150">
        <v>29900</v>
      </c>
      <c r="W150">
        <v>33650</v>
      </c>
      <c r="X150">
        <v>37350</v>
      </c>
      <c r="Y150">
        <v>40350</v>
      </c>
      <c r="Z150">
        <v>44360</v>
      </c>
      <c r="AA150">
        <v>50040</v>
      </c>
      <c r="AB150">
        <v>55720</v>
      </c>
      <c r="AC150">
        <v>69750</v>
      </c>
      <c r="AD150">
        <v>79700</v>
      </c>
      <c r="AE150">
        <v>89650</v>
      </c>
      <c r="AF150">
        <v>99600</v>
      </c>
      <c r="AG150">
        <v>107600</v>
      </c>
      <c r="AH150">
        <v>115550</v>
      </c>
      <c r="AI150">
        <v>123550</v>
      </c>
      <c r="AJ150">
        <v>131500</v>
      </c>
    </row>
    <row r="151" spans="1:36" ht="15" x14ac:dyDescent="0.25">
      <c r="A151" s="95" t="str">
        <f t="shared" si="2"/>
        <v>Waterford</v>
      </c>
      <c r="B151" t="s">
        <v>715</v>
      </c>
      <c r="C151" t="s">
        <v>337</v>
      </c>
      <c r="D151" t="s">
        <v>338</v>
      </c>
      <c r="E151" t="s">
        <v>339</v>
      </c>
      <c r="F151" t="s">
        <v>388</v>
      </c>
      <c r="G151" t="s">
        <v>389</v>
      </c>
      <c r="H151" t="s">
        <v>390</v>
      </c>
      <c r="I151" t="s">
        <v>391</v>
      </c>
      <c r="J151" t="s">
        <v>716</v>
      </c>
      <c r="K151">
        <v>1</v>
      </c>
      <c r="L151" s="96">
        <v>111900</v>
      </c>
      <c r="M151">
        <v>43600</v>
      </c>
      <c r="N151">
        <v>49800</v>
      </c>
      <c r="O151">
        <v>56050</v>
      </c>
      <c r="P151">
        <v>62250</v>
      </c>
      <c r="Q151">
        <v>67250</v>
      </c>
      <c r="R151">
        <v>72250</v>
      </c>
      <c r="S151">
        <v>77200</v>
      </c>
      <c r="T151">
        <v>82200</v>
      </c>
      <c r="U151">
        <v>26150</v>
      </c>
      <c r="V151">
        <v>29900</v>
      </c>
      <c r="W151">
        <v>33650</v>
      </c>
      <c r="X151">
        <v>37350</v>
      </c>
      <c r="Y151">
        <v>40350</v>
      </c>
      <c r="Z151">
        <v>44360</v>
      </c>
      <c r="AA151">
        <v>50040</v>
      </c>
      <c r="AB151">
        <v>55720</v>
      </c>
      <c r="AC151">
        <v>69750</v>
      </c>
      <c r="AD151">
        <v>79700</v>
      </c>
      <c r="AE151">
        <v>89650</v>
      </c>
      <c r="AF151">
        <v>99600</v>
      </c>
      <c r="AG151">
        <v>107600</v>
      </c>
      <c r="AH151">
        <v>115550</v>
      </c>
      <c r="AI151">
        <v>123550</v>
      </c>
      <c r="AJ151">
        <v>131500</v>
      </c>
    </row>
    <row r="152" spans="1:36" ht="15" x14ac:dyDescent="0.25">
      <c r="A152" s="95" t="str">
        <f t="shared" si="2"/>
        <v>Windham</v>
      </c>
      <c r="B152" t="s">
        <v>745</v>
      </c>
      <c r="C152" t="s">
        <v>337</v>
      </c>
      <c r="D152" t="s">
        <v>338</v>
      </c>
      <c r="E152" t="s">
        <v>339</v>
      </c>
      <c r="F152" t="s">
        <v>388</v>
      </c>
      <c r="G152" t="s">
        <v>389</v>
      </c>
      <c r="H152" t="s">
        <v>390</v>
      </c>
      <c r="I152" t="s">
        <v>391</v>
      </c>
      <c r="J152" t="s">
        <v>746</v>
      </c>
      <c r="K152">
        <v>1</v>
      </c>
      <c r="L152" s="96">
        <v>111900</v>
      </c>
      <c r="M152">
        <v>43600</v>
      </c>
      <c r="N152">
        <v>49800</v>
      </c>
      <c r="O152">
        <v>56050</v>
      </c>
      <c r="P152">
        <v>62250</v>
      </c>
      <c r="Q152">
        <v>67250</v>
      </c>
      <c r="R152">
        <v>72250</v>
      </c>
      <c r="S152">
        <v>77200</v>
      </c>
      <c r="T152">
        <v>82200</v>
      </c>
      <c r="U152">
        <v>26150</v>
      </c>
      <c r="V152">
        <v>29900</v>
      </c>
      <c r="W152">
        <v>33650</v>
      </c>
      <c r="X152">
        <v>37350</v>
      </c>
      <c r="Y152">
        <v>40350</v>
      </c>
      <c r="Z152">
        <v>44360</v>
      </c>
      <c r="AA152">
        <v>50040</v>
      </c>
      <c r="AB152">
        <v>55720</v>
      </c>
      <c r="AC152">
        <v>69750</v>
      </c>
      <c r="AD152">
        <v>79700</v>
      </c>
      <c r="AE152">
        <v>89650</v>
      </c>
      <c r="AF152">
        <v>99600</v>
      </c>
      <c r="AG152">
        <v>107600</v>
      </c>
      <c r="AH152">
        <v>115550</v>
      </c>
      <c r="AI152">
        <v>123550</v>
      </c>
      <c r="AJ152">
        <v>131500</v>
      </c>
    </row>
    <row r="153" spans="1:36" ht="15" x14ac:dyDescent="0.25">
      <c r="A153" s="95" t="str">
        <f t="shared" si="2"/>
        <v>Bethel</v>
      </c>
      <c r="B153" t="s">
        <v>373</v>
      </c>
      <c r="C153" t="s">
        <v>337</v>
      </c>
      <c r="D153" t="s">
        <v>338</v>
      </c>
      <c r="E153" t="s">
        <v>339</v>
      </c>
      <c r="F153" t="s">
        <v>374</v>
      </c>
      <c r="G153" t="s">
        <v>375</v>
      </c>
      <c r="H153" t="s">
        <v>376</v>
      </c>
      <c r="I153" t="s">
        <v>377</v>
      </c>
      <c r="J153" t="s">
        <v>378</v>
      </c>
      <c r="K153">
        <v>1</v>
      </c>
      <c r="L153" s="96">
        <v>156800</v>
      </c>
      <c r="M153">
        <v>54900</v>
      </c>
      <c r="N153">
        <v>62750</v>
      </c>
      <c r="O153">
        <v>70600</v>
      </c>
      <c r="P153">
        <v>78400</v>
      </c>
      <c r="Q153">
        <v>84700</v>
      </c>
      <c r="R153">
        <v>90950</v>
      </c>
      <c r="S153">
        <v>97250</v>
      </c>
      <c r="T153">
        <v>103500</v>
      </c>
      <c r="U153">
        <v>32950</v>
      </c>
      <c r="V153">
        <v>37650</v>
      </c>
      <c r="W153">
        <v>42350</v>
      </c>
      <c r="X153">
        <v>47050</v>
      </c>
      <c r="Y153">
        <v>50850</v>
      </c>
      <c r="Z153">
        <v>54600</v>
      </c>
      <c r="AA153">
        <v>58350</v>
      </c>
      <c r="AB153">
        <v>62150</v>
      </c>
      <c r="AC153">
        <v>82000</v>
      </c>
      <c r="AD153">
        <v>93700</v>
      </c>
      <c r="AE153">
        <v>105400</v>
      </c>
      <c r="AF153">
        <v>117100</v>
      </c>
      <c r="AG153">
        <v>126500</v>
      </c>
      <c r="AH153">
        <v>135850</v>
      </c>
      <c r="AI153">
        <v>145250</v>
      </c>
      <c r="AJ153">
        <v>154600</v>
      </c>
    </row>
    <row r="154" spans="1:36" ht="15" x14ac:dyDescent="0.25">
      <c r="A154" s="95" t="str">
        <f t="shared" si="2"/>
        <v>Bridgewater</v>
      </c>
      <c r="B154" t="s">
        <v>401</v>
      </c>
      <c r="C154" t="s">
        <v>337</v>
      </c>
      <c r="D154" t="s">
        <v>338</v>
      </c>
      <c r="E154" t="s">
        <v>339</v>
      </c>
      <c r="F154" t="s">
        <v>402</v>
      </c>
      <c r="G154" t="s">
        <v>403</v>
      </c>
      <c r="H154" t="s">
        <v>376</v>
      </c>
      <c r="I154" t="s">
        <v>377</v>
      </c>
      <c r="J154" t="s">
        <v>404</v>
      </c>
      <c r="K154">
        <v>1</v>
      </c>
      <c r="L154" s="96">
        <v>156800</v>
      </c>
      <c r="M154">
        <v>48000</v>
      </c>
      <c r="N154">
        <v>54850</v>
      </c>
      <c r="O154">
        <v>61700</v>
      </c>
      <c r="P154">
        <v>68550</v>
      </c>
      <c r="Q154">
        <v>74050</v>
      </c>
      <c r="R154">
        <v>79550</v>
      </c>
      <c r="S154">
        <v>85050</v>
      </c>
      <c r="T154">
        <v>90500</v>
      </c>
      <c r="U154">
        <v>28850</v>
      </c>
      <c r="V154">
        <v>32950</v>
      </c>
      <c r="W154">
        <v>37050</v>
      </c>
      <c r="X154">
        <v>41150</v>
      </c>
      <c r="Y154">
        <v>44450</v>
      </c>
      <c r="Z154">
        <v>47750</v>
      </c>
      <c r="AA154">
        <v>51050</v>
      </c>
      <c r="AB154">
        <v>55720</v>
      </c>
      <c r="AC154">
        <v>76800</v>
      </c>
      <c r="AD154">
        <v>87750</v>
      </c>
      <c r="AE154">
        <v>98750</v>
      </c>
      <c r="AF154">
        <v>109700</v>
      </c>
      <c r="AG154">
        <v>118500</v>
      </c>
      <c r="AH154">
        <v>127300</v>
      </c>
      <c r="AI154">
        <v>136050</v>
      </c>
      <c r="AJ154">
        <v>144850</v>
      </c>
    </row>
    <row r="155" spans="1:36" ht="15" x14ac:dyDescent="0.25">
      <c r="A155" s="95" t="str">
        <f t="shared" si="2"/>
        <v>Brookfield</v>
      </c>
      <c r="B155" t="s">
        <v>407</v>
      </c>
      <c r="C155" t="s">
        <v>337</v>
      </c>
      <c r="D155" t="s">
        <v>338</v>
      </c>
      <c r="E155" t="s">
        <v>339</v>
      </c>
      <c r="F155" t="s">
        <v>374</v>
      </c>
      <c r="G155" t="s">
        <v>375</v>
      </c>
      <c r="H155" t="s">
        <v>376</v>
      </c>
      <c r="I155" t="s">
        <v>377</v>
      </c>
      <c r="J155" t="s">
        <v>408</v>
      </c>
      <c r="K155">
        <v>1</v>
      </c>
      <c r="L155" s="96">
        <v>156800</v>
      </c>
      <c r="M155">
        <v>54900</v>
      </c>
      <c r="N155">
        <v>62750</v>
      </c>
      <c r="O155">
        <v>70600</v>
      </c>
      <c r="P155">
        <v>78400</v>
      </c>
      <c r="Q155">
        <v>84700</v>
      </c>
      <c r="R155">
        <v>90950</v>
      </c>
      <c r="S155">
        <v>97250</v>
      </c>
      <c r="T155">
        <v>103500</v>
      </c>
      <c r="U155">
        <v>32950</v>
      </c>
      <c r="V155">
        <v>37650</v>
      </c>
      <c r="W155">
        <v>42350</v>
      </c>
      <c r="X155">
        <v>47050</v>
      </c>
      <c r="Y155">
        <v>50850</v>
      </c>
      <c r="Z155">
        <v>54600</v>
      </c>
      <c r="AA155">
        <v>58350</v>
      </c>
      <c r="AB155">
        <v>62150</v>
      </c>
      <c r="AC155">
        <v>82000</v>
      </c>
      <c r="AD155">
        <v>93700</v>
      </c>
      <c r="AE155">
        <v>105400</v>
      </c>
      <c r="AF155">
        <v>117100</v>
      </c>
      <c r="AG155">
        <v>126500</v>
      </c>
      <c r="AH155">
        <v>135850</v>
      </c>
      <c r="AI155">
        <v>145250</v>
      </c>
      <c r="AJ155">
        <v>154600</v>
      </c>
    </row>
    <row r="156" spans="1:36" ht="15" x14ac:dyDescent="0.25">
      <c r="A156" s="95" t="str">
        <f t="shared" si="2"/>
        <v>Danbury</v>
      </c>
      <c r="B156" t="s">
        <v>445</v>
      </c>
      <c r="C156" t="s">
        <v>337</v>
      </c>
      <c r="D156" t="s">
        <v>338</v>
      </c>
      <c r="E156" t="s">
        <v>339</v>
      </c>
      <c r="F156" t="s">
        <v>374</v>
      </c>
      <c r="G156" t="s">
        <v>375</v>
      </c>
      <c r="H156" t="s">
        <v>376</v>
      </c>
      <c r="I156" t="s">
        <v>377</v>
      </c>
      <c r="J156" t="s">
        <v>446</v>
      </c>
      <c r="K156">
        <v>1</v>
      </c>
      <c r="L156" s="96">
        <v>156800</v>
      </c>
      <c r="M156">
        <v>54900</v>
      </c>
      <c r="N156">
        <v>62750</v>
      </c>
      <c r="O156">
        <v>70600</v>
      </c>
      <c r="P156">
        <v>78400</v>
      </c>
      <c r="Q156">
        <v>84700</v>
      </c>
      <c r="R156">
        <v>90950</v>
      </c>
      <c r="S156">
        <v>97250</v>
      </c>
      <c r="T156">
        <v>103500</v>
      </c>
      <c r="U156">
        <v>32950</v>
      </c>
      <c r="V156">
        <v>37650</v>
      </c>
      <c r="W156">
        <v>42350</v>
      </c>
      <c r="X156">
        <v>47050</v>
      </c>
      <c r="Y156">
        <v>50850</v>
      </c>
      <c r="Z156">
        <v>54600</v>
      </c>
      <c r="AA156">
        <v>58350</v>
      </c>
      <c r="AB156">
        <v>62150</v>
      </c>
      <c r="AC156">
        <v>82000</v>
      </c>
      <c r="AD156">
        <v>93700</v>
      </c>
      <c r="AE156">
        <v>105400</v>
      </c>
      <c r="AF156">
        <v>117100</v>
      </c>
      <c r="AG156">
        <v>126500</v>
      </c>
      <c r="AH156">
        <v>135850</v>
      </c>
      <c r="AI156">
        <v>145250</v>
      </c>
      <c r="AJ156">
        <v>154600</v>
      </c>
    </row>
    <row r="157" spans="1:36" ht="15" x14ac:dyDescent="0.25">
      <c r="A157" s="95" t="str">
        <f t="shared" si="2"/>
        <v>Darien</v>
      </c>
      <c r="B157" t="s">
        <v>447</v>
      </c>
      <c r="C157" t="s">
        <v>337</v>
      </c>
      <c r="D157" t="s">
        <v>338</v>
      </c>
      <c r="E157" t="s">
        <v>339</v>
      </c>
      <c r="F157" t="s">
        <v>448</v>
      </c>
      <c r="G157" t="s">
        <v>449</v>
      </c>
      <c r="H157" t="s">
        <v>376</v>
      </c>
      <c r="I157" t="s">
        <v>377</v>
      </c>
      <c r="J157" t="s">
        <v>450</v>
      </c>
      <c r="K157">
        <v>1</v>
      </c>
      <c r="L157" s="96">
        <v>156800</v>
      </c>
      <c r="M157">
        <v>57050</v>
      </c>
      <c r="N157">
        <v>65200</v>
      </c>
      <c r="O157">
        <v>73350</v>
      </c>
      <c r="P157">
        <v>81500</v>
      </c>
      <c r="Q157">
        <v>88050</v>
      </c>
      <c r="R157">
        <v>94550</v>
      </c>
      <c r="S157">
        <v>101100</v>
      </c>
      <c r="T157">
        <v>107600</v>
      </c>
      <c r="U157">
        <v>34250</v>
      </c>
      <c r="V157">
        <v>39150</v>
      </c>
      <c r="W157">
        <v>44050</v>
      </c>
      <c r="X157">
        <v>48900</v>
      </c>
      <c r="Y157">
        <v>52850</v>
      </c>
      <c r="Z157">
        <v>56750</v>
      </c>
      <c r="AA157">
        <v>60650</v>
      </c>
      <c r="AB157">
        <v>64550</v>
      </c>
      <c r="AC157">
        <v>82000</v>
      </c>
      <c r="AD157">
        <v>93700</v>
      </c>
      <c r="AE157">
        <v>105400</v>
      </c>
      <c r="AF157">
        <v>117100</v>
      </c>
      <c r="AG157">
        <v>126500</v>
      </c>
      <c r="AH157">
        <v>135850</v>
      </c>
      <c r="AI157">
        <v>145250</v>
      </c>
      <c r="AJ157">
        <v>154600</v>
      </c>
    </row>
    <row r="158" spans="1:36" ht="15" x14ac:dyDescent="0.25">
      <c r="A158" s="95" t="str">
        <f t="shared" si="2"/>
        <v>Greenwich</v>
      </c>
      <c r="B158" t="s">
        <v>501</v>
      </c>
      <c r="C158" t="s">
        <v>337</v>
      </c>
      <c r="D158" t="s">
        <v>338</v>
      </c>
      <c r="E158" t="s">
        <v>339</v>
      </c>
      <c r="F158" t="s">
        <v>502</v>
      </c>
      <c r="G158" t="s">
        <v>503</v>
      </c>
      <c r="H158" t="s">
        <v>376</v>
      </c>
      <c r="I158" t="s">
        <v>377</v>
      </c>
      <c r="J158" t="s">
        <v>504</v>
      </c>
      <c r="K158">
        <v>1</v>
      </c>
      <c r="L158" s="96">
        <v>156800</v>
      </c>
      <c r="M158">
        <v>57050</v>
      </c>
      <c r="N158">
        <v>65200</v>
      </c>
      <c r="O158">
        <v>73350</v>
      </c>
      <c r="P158">
        <v>81500</v>
      </c>
      <c r="Q158">
        <v>88050</v>
      </c>
      <c r="R158">
        <v>94550</v>
      </c>
      <c r="S158">
        <v>101100</v>
      </c>
      <c r="T158">
        <v>107600</v>
      </c>
      <c r="U158">
        <v>34250</v>
      </c>
      <c r="V158">
        <v>39150</v>
      </c>
      <c r="W158">
        <v>44050</v>
      </c>
      <c r="X158">
        <v>48900</v>
      </c>
      <c r="Y158">
        <v>52850</v>
      </c>
      <c r="Z158">
        <v>56750</v>
      </c>
      <c r="AA158">
        <v>60650</v>
      </c>
      <c r="AB158">
        <v>64550</v>
      </c>
      <c r="AC158">
        <v>82000</v>
      </c>
      <c r="AD158">
        <v>93700</v>
      </c>
      <c r="AE158">
        <v>105400</v>
      </c>
      <c r="AF158">
        <v>117100</v>
      </c>
      <c r="AG158">
        <v>126500</v>
      </c>
      <c r="AH158">
        <v>135850</v>
      </c>
      <c r="AI158">
        <v>145250</v>
      </c>
      <c r="AJ158">
        <v>154600</v>
      </c>
    </row>
    <row r="159" spans="1:36" ht="15" x14ac:dyDescent="0.25">
      <c r="A159" s="95" t="str">
        <f t="shared" si="2"/>
        <v>New Canaan</v>
      </c>
      <c r="B159" t="s">
        <v>575</v>
      </c>
      <c r="C159" t="s">
        <v>337</v>
      </c>
      <c r="D159" t="s">
        <v>338</v>
      </c>
      <c r="E159" t="s">
        <v>339</v>
      </c>
      <c r="F159" t="s">
        <v>576</v>
      </c>
      <c r="G159" t="s">
        <v>577</v>
      </c>
      <c r="H159" t="s">
        <v>376</v>
      </c>
      <c r="I159" t="s">
        <v>377</v>
      </c>
      <c r="J159" t="s">
        <v>578</v>
      </c>
      <c r="K159">
        <v>1</v>
      </c>
      <c r="L159" s="96">
        <v>156800</v>
      </c>
      <c r="M159">
        <v>57050</v>
      </c>
      <c r="N159">
        <v>65200</v>
      </c>
      <c r="O159">
        <v>73350</v>
      </c>
      <c r="P159">
        <v>81500</v>
      </c>
      <c r="Q159">
        <v>88050</v>
      </c>
      <c r="R159">
        <v>94550</v>
      </c>
      <c r="S159">
        <v>101100</v>
      </c>
      <c r="T159">
        <v>107600</v>
      </c>
      <c r="U159">
        <v>34250</v>
      </c>
      <c r="V159">
        <v>39150</v>
      </c>
      <c r="W159">
        <v>44050</v>
      </c>
      <c r="X159">
        <v>48900</v>
      </c>
      <c r="Y159">
        <v>52850</v>
      </c>
      <c r="Z159">
        <v>56750</v>
      </c>
      <c r="AA159">
        <v>60650</v>
      </c>
      <c r="AB159">
        <v>64550</v>
      </c>
      <c r="AC159">
        <v>82000</v>
      </c>
      <c r="AD159">
        <v>93700</v>
      </c>
      <c r="AE159">
        <v>105400</v>
      </c>
      <c r="AF159">
        <v>117100</v>
      </c>
      <c r="AG159">
        <v>126500</v>
      </c>
      <c r="AH159">
        <v>135850</v>
      </c>
      <c r="AI159">
        <v>145250</v>
      </c>
      <c r="AJ159">
        <v>154600</v>
      </c>
    </row>
    <row r="160" spans="1:36" ht="15" x14ac:dyDescent="0.25">
      <c r="A160" s="95" t="str">
        <f t="shared" si="2"/>
        <v>New Fairfield</v>
      </c>
      <c r="B160" t="s">
        <v>579</v>
      </c>
      <c r="C160" t="s">
        <v>337</v>
      </c>
      <c r="D160" t="s">
        <v>338</v>
      </c>
      <c r="E160" t="s">
        <v>339</v>
      </c>
      <c r="F160" t="s">
        <v>374</v>
      </c>
      <c r="G160" t="s">
        <v>375</v>
      </c>
      <c r="H160" t="s">
        <v>376</v>
      </c>
      <c r="I160" t="s">
        <v>377</v>
      </c>
      <c r="J160" t="s">
        <v>580</v>
      </c>
      <c r="K160">
        <v>1</v>
      </c>
      <c r="L160" s="96">
        <v>156800</v>
      </c>
      <c r="M160">
        <v>54900</v>
      </c>
      <c r="N160">
        <v>62750</v>
      </c>
      <c r="O160">
        <v>70600</v>
      </c>
      <c r="P160">
        <v>78400</v>
      </c>
      <c r="Q160">
        <v>84700</v>
      </c>
      <c r="R160">
        <v>90950</v>
      </c>
      <c r="S160">
        <v>97250</v>
      </c>
      <c r="T160">
        <v>103500</v>
      </c>
      <c r="U160">
        <v>32950</v>
      </c>
      <c r="V160">
        <v>37650</v>
      </c>
      <c r="W160">
        <v>42350</v>
      </c>
      <c r="X160">
        <v>47050</v>
      </c>
      <c r="Y160">
        <v>50850</v>
      </c>
      <c r="Z160">
        <v>54600</v>
      </c>
      <c r="AA160">
        <v>58350</v>
      </c>
      <c r="AB160">
        <v>62150</v>
      </c>
      <c r="AC160">
        <v>82000</v>
      </c>
      <c r="AD160">
        <v>93700</v>
      </c>
      <c r="AE160">
        <v>105400</v>
      </c>
      <c r="AF160">
        <v>117100</v>
      </c>
      <c r="AG160">
        <v>126500</v>
      </c>
      <c r="AH160">
        <v>135850</v>
      </c>
      <c r="AI160">
        <v>145250</v>
      </c>
      <c r="AJ160">
        <v>154600</v>
      </c>
    </row>
    <row r="161" spans="1:36" ht="15" x14ac:dyDescent="0.25">
      <c r="A161" s="95" t="str">
        <f t="shared" si="2"/>
        <v>New Milford</v>
      </c>
      <c r="B161" t="s">
        <v>587</v>
      </c>
      <c r="C161" t="s">
        <v>337</v>
      </c>
      <c r="D161" t="s">
        <v>338</v>
      </c>
      <c r="E161" t="s">
        <v>339</v>
      </c>
      <c r="F161" t="s">
        <v>588</v>
      </c>
      <c r="G161" t="s">
        <v>589</v>
      </c>
      <c r="H161" t="s">
        <v>376</v>
      </c>
      <c r="I161" t="s">
        <v>377</v>
      </c>
      <c r="J161" t="s">
        <v>590</v>
      </c>
      <c r="K161">
        <v>1</v>
      </c>
      <c r="L161" s="96">
        <v>156800</v>
      </c>
      <c r="M161">
        <v>48000</v>
      </c>
      <c r="N161">
        <v>54850</v>
      </c>
      <c r="O161">
        <v>61700</v>
      </c>
      <c r="P161">
        <v>68550</v>
      </c>
      <c r="Q161">
        <v>74050</v>
      </c>
      <c r="R161">
        <v>79550</v>
      </c>
      <c r="S161">
        <v>85050</v>
      </c>
      <c r="T161">
        <v>90500</v>
      </c>
      <c r="U161">
        <v>28850</v>
      </c>
      <c r="V161">
        <v>32950</v>
      </c>
      <c r="W161">
        <v>37050</v>
      </c>
      <c r="X161">
        <v>41150</v>
      </c>
      <c r="Y161">
        <v>44450</v>
      </c>
      <c r="Z161">
        <v>47750</v>
      </c>
      <c r="AA161">
        <v>51050</v>
      </c>
      <c r="AB161">
        <v>55720</v>
      </c>
      <c r="AC161">
        <v>76800</v>
      </c>
      <c r="AD161">
        <v>87750</v>
      </c>
      <c r="AE161">
        <v>98750</v>
      </c>
      <c r="AF161">
        <v>109700</v>
      </c>
      <c r="AG161">
        <v>118500</v>
      </c>
      <c r="AH161">
        <v>127300</v>
      </c>
      <c r="AI161">
        <v>136050</v>
      </c>
      <c r="AJ161">
        <v>144850</v>
      </c>
    </row>
    <row r="162" spans="1:36" ht="15" x14ac:dyDescent="0.25">
      <c r="A162" s="95" t="str">
        <f t="shared" si="2"/>
        <v>Newtown</v>
      </c>
      <c r="B162" t="s">
        <v>593</v>
      </c>
      <c r="C162" t="s">
        <v>337</v>
      </c>
      <c r="D162" t="s">
        <v>338</v>
      </c>
      <c r="E162" t="s">
        <v>339</v>
      </c>
      <c r="F162" t="s">
        <v>374</v>
      </c>
      <c r="G162" t="s">
        <v>375</v>
      </c>
      <c r="H162" t="s">
        <v>376</v>
      </c>
      <c r="I162" t="s">
        <v>377</v>
      </c>
      <c r="J162" t="s">
        <v>594</v>
      </c>
      <c r="K162">
        <v>1</v>
      </c>
      <c r="L162" s="96">
        <v>156800</v>
      </c>
      <c r="M162">
        <v>54900</v>
      </c>
      <c r="N162">
        <v>62750</v>
      </c>
      <c r="O162">
        <v>70600</v>
      </c>
      <c r="P162">
        <v>78400</v>
      </c>
      <c r="Q162">
        <v>84700</v>
      </c>
      <c r="R162">
        <v>90950</v>
      </c>
      <c r="S162">
        <v>97250</v>
      </c>
      <c r="T162">
        <v>103500</v>
      </c>
      <c r="U162">
        <v>32950</v>
      </c>
      <c r="V162">
        <v>37650</v>
      </c>
      <c r="W162">
        <v>42350</v>
      </c>
      <c r="X162">
        <v>47050</v>
      </c>
      <c r="Y162">
        <v>50850</v>
      </c>
      <c r="Z162">
        <v>54600</v>
      </c>
      <c r="AA162">
        <v>58350</v>
      </c>
      <c r="AB162">
        <v>62150</v>
      </c>
      <c r="AC162">
        <v>82000</v>
      </c>
      <c r="AD162">
        <v>93700</v>
      </c>
      <c r="AE162">
        <v>105400</v>
      </c>
      <c r="AF162">
        <v>117100</v>
      </c>
      <c r="AG162">
        <v>126500</v>
      </c>
      <c r="AH162">
        <v>135850</v>
      </c>
      <c r="AI162">
        <v>145250</v>
      </c>
      <c r="AJ162">
        <v>154600</v>
      </c>
    </row>
    <row r="163" spans="1:36" ht="15" x14ac:dyDescent="0.25">
      <c r="A163" s="95" t="str">
        <f t="shared" si="2"/>
        <v>Norwalk</v>
      </c>
      <c r="B163" t="s">
        <v>605</v>
      </c>
      <c r="C163" t="s">
        <v>337</v>
      </c>
      <c r="D163" t="s">
        <v>338</v>
      </c>
      <c r="E163" t="s">
        <v>339</v>
      </c>
      <c r="F163" t="s">
        <v>606</v>
      </c>
      <c r="G163" t="s">
        <v>607</v>
      </c>
      <c r="H163" t="s">
        <v>376</v>
      </c>
      <c r="I163" t="s">
        <v>377</v>
      </c>
      <c r="J163" t="s">
        <v>608</v>
      </c>
      <c r="K163">
        <v>1</v>
      </c>
      <c r="L163" s="96">
        <v>156800</v>
      </c>
      <c r="M163">
        <v>57050</v>
      </c>
      <c r="N163">
        <v>65200</v>
      </c>
      <c r="O163">
        <v>73350</v>
      </c>
      <c r="P163">
        <v>81500</v>
      </c>
      <c r="Q163">
        <v>88050</v>
      </c>
      <c r="R163">
        <v>94550</v>
      </c>
      <c r="S163">
        <v>101100</v>
      </c>
      <c r="T163">
        <v>107600</v>
      </c>
      <c r="U163">
        <v>34250</v>
      </c>
      <c r="V163">
        <v>39150</v>
      </c>
      <c r="W163">
        <v>44050</v>
      </c>
      <c r="X163">
        <v>48900</v>
      </c>
      <c r="Y163">
        <v>52850</v>
      </c>
      <c r="Z163">
        <v>56750</v>
      </c>
      <c r="AA163">
        <v>60650</v>
      </c>
      <c r="AB163">
        <v>64550</v>
      </c>
      <c r="AC163">
        <v>82000</v>
      </c>
      <c r="AD163">
        <v>93700</v>
      </c>
      <c r="AE163">
        <v>105400</v>
      </c>
      <c r="AF163">
        <v>117100</v>
      </c>
      <c r="AG163">
        <v>126500</v>
      </c>
      <c r="AH163">
        <v>135850</v>
      </c>
      <c r="AI163">
        <v>145250</v>
      </c>
      <c r="AJ163">
        <v>154600</v>
      </c>
    </row>
    <row r="164" spans="1:36" ht="15" x14ac:dyDescent="0.25">
      <c r="A164" s="95" t="str">
        <f t="shared" si="2"/>
        <v>Redding</v>
      </c>
      <c r="B164" t="s">
        <v>637</v>
      </c>
      <c r="C164" t="s">
        <v>337</v>
      </c>
      <c r="D164" t="s">
        <v>338</v>
      </c>
      <c r="E164" t="s">
        <v>339</v>
      </c>
      <c r="F164" t="s">
        <v>374</v>
      </c>
      <c r="G164" t="s">
        <v>375</v>
      </c>
      <c r="H164" t="s">
        <v>376</v>
      </c>
      <c r="I164" t="s">
        <v>377</v>
      </c>
      <c r="J164" t="s">
        <v>638</v>
      </c>
      <c r="K164">
        <v>1</v>
      </c>
      <c r="L164" s="96">
        <v>156800</v>
      </c>
      <c r="M164">
        <v>54900</v>
      </c>
      <c r="N164">
        <v>62750</v>
      </c>
      <c r="O164">
        <v>70600</v>
      </c>
      <c r="P164">
        <v>78400</v>
      </c>
      <c r="Q164">
        <v>84700</v>
      </c>
      <c r="R164">
        <v>90950</v>
      </c>
      <c r="S164">
        <v>97250</v>
      </c>
      <c r="T164">
        <v>103500</v>
      </c>
      <c r="U164">
        <v>32950</v>
      </c>
      <c r="V164">
        <v>37650</v>
      </c>
      <c r="W164">
        <v>42350</v>
      </c>
      <c r="X164">
        <v>47050</v>
      </c>
      <c r="Y164">
        <v>50850</v>
      </c>
      <c r="Z164">
        <v>54600</v>
      </c>
      <c r="AA164">
        <v>58350</v>
      </c>
      <c r="AB164">
        <v>62150</v>
      </c>
      <c r="AC164">
        <v>82000</v>
      </c>
      <c r="AD164">
        <v>93700</v>
      </c>
      <c r="AE164">
        <v>105400</v>
      </c>
      <c r="AF164">
        <v>117100</v>
      </c>
      <c r="AG164">
        <v>126500</v>
      </c>
      <c r="AH164">
        <v>135850</v>
      </c>
      <c r="AI164">
        <v>145250</v>
      </c>
      <c r="AJ164">
        <v>154600</v>
      </c>
    </row>
    <row r="165" spans="1:36" ht="15" x14ac:dyDescent="0.25">
      <c r="A165" s="95" t="str">
        <f t="shared" si="2"/>
        <v>Ridgefield</v>
      </c>
      <c r="B165" t="s">
        <v>639</v>
      </c>
      <c r="C165" t="s">
        <v>337</v>
      </c>
      <c r="D165" t="s">
        <v>338</v>
      </c>
      <c r="E165" t="s">
        <v>339</v>
      </c>
      <c r="F165" t="s">
        <v>374</v>
      </c>
      <c r="G165" t="s">
        <v>375</v>
      </c>
      <c r="H165" t="s">
        <v>376</v>
      </c>
      <c r="I165" t="s">
        <v>377</v>
      </c>
      <c r="J165" t="s">
        <v>640</v>
      </c>
      <c r="K165">
        <v>1</v>
      </c>
      <c r="L165" s="96">
        <v>156800</v>
      </c>
      <c r="M165">
        <v>54900</v>
      </c>
      <c r="N165">
        <v>62750</v>
      </c>
      <c r="O165">
        <v>70600</v>
      </c>
      <c r="P165">
        <v>78400</v>
      </c>
      <c r="Q165">
        <v>84700</v>
      </c>
      <c r="R165">
        <v>90950</v>
      </c>
      <c r="S165">
        <v>97250</v>
      </c>
      <c r="T165">
        <v>103500</v>
      </c>
      <c r="U165">
        <v>32950</v>
      </c>
      <c r="V165">
        <v>37650</v>
      </c>
      <c r="W165">
        <v>42350</v>
      </c>
      <c r="X165">
        <v>47050</v>
      </c>
      <c r="Y165">
        <v>50850</v>
      </c>
      <c r="Z165">
        <v>54600</v>
      </c>
      <c r="AA165">
        <v>58350</v>
      </c>
      <c r="AB165">
        <v>62150</v>
      </c>
      <c r="AC165">
        <v>82000</v>
      </c>
      <c r="AD165">
        <v>93700</v>
      </c>
      <c r="AE165">
        <v>105400</v>
      </c>
      <c r="AF165">
        <v>117100</v>
      </c>
      <c r="AG165">
        <v>126500</v>
      </c>
      <c r="AH165">
        <v>135850</v>
      </c>
      <c r="AI165">
        <v>145250</v>
      </c>
      <c r="AJ165">
        <v>154600</v>
      </c>
    </row>
    <row r="166" spans="1:36" ht="15" x14ac:dyDescent="0.25">
      <c r="A166" s="95" t="str">
        <f t="shared" si="2"/>
        <v>Sherman</v>
      </c>
      <c r="B166" t="s">
        <v>657</v>
      </c>
      <c r="C166" t="s">
        <v>337</v>
      </c>
      <c r="D166" t="s">
        <v>338</v>
      </c>
      <c r="E166" t="s">
        <v>339</v>
      </c>
      <c r="F166" t="s">
        <v>374</v>
      </c>
      <c r="G166" t="s">
        <v>375</v>
      </c>
      <c r="H166" t="s">
        <v>376</v>
      </c>
      <c r="I166" t="s">
        <v>377</v>
      </c>
      <c r="J166" t="s">
        <v>658</v>
      </c>
      <c r="K166">
        <v>1</v>
      </c>
      <c r="L166" s="96">
        <v>156800</v>
      </c>
      <c r="M166">
        <v>54900</v>
      </c>
      <c r="N166">
        <v>62750</v>
      </c>
      <c r="O166">
        <v>70600</v>
      </c>
      <c r="P166">
        <v>78400</v>
      </c>
      <c r="Q166">
        <v>84700</v>
      </c>
      <c r="R166">
        <v>90950</v>
      </c>
      <c r="S166">
        <v>97250</v>
      </c>
      <c r="T166">
        <v>103500</v>
      </c>
      <c r="U166">
        <v>32950</v>
      </c>
      <c r="V166">
        <v>37650</v>
      </c>
      <c r="W166">
        <v>42350</v>
      </c>
      <c r="X166">
        <v>47050</v>
      </c>
      <c r="Y166">
        <v>50850</v>
      </c>
      <c r="Z166">
        <v>54600</v>
      </c>
      <c r="AA166">
        <v>58350</v>
      </c>
      <c r="AB166">
        <v>62150</v>
      </c>
      <c r="AC166">
        <v>82000</v>
      </c>
      <c r="AD166">
        <v>93700</v>
      </c>
      <c r="AE166">
        <v>105400</v>
      </c>
      <c r="AF166">
        <v>117100</v>
      </c>
      <c r="AG166">
        <v>126500</v>
      </c>
      <c r="AH166">
        <v>135850</v>
      </c>
      <c r="AI166">
        <v>145250</v>
      </c>
      <c r="AJ166">
        <v>154600</v>
      </c>
    </row>
    <row r="167" spans="1:36" ht="15" x14ac:dyDescent="0.25">
      <c r="A167" s="95" t="str">
        <f t="shared" si="2"/>
        <v>Stamford</v>
      </c>
      <c r="B167" t="s">
        <v>673</v>
      </c>
      <c r="C167" t="s">
        <v>337</v>
      </c>
      <c r="D167" t="s">
        <v>338</v>
      </c>
      <c r="E167" t="s">
        <v>339</v>
      </c>
      <c r="F167" t="s">
        <v>674</v>
      </c>
      <c r="G167" t="s">
        <v>675</v>
      </c>
      <c r="H167" t="s">
        <v>376</v>
      </c>
      <c r="I167" t="s">
        <v>377</v>
      </c>
      <c r="J167" t="s">
        <v>676</v>
      </c>
      <c r="K167">
        <v>1</v>
      </c>
      <c r="L167" s="96">
        <v>156800</v>
      </c>
      <c r="M167">
        <v>57050</v>
      </c>
      <c r="N167">
        <v>65200</v>
      </c>
      <c r="O167">
        <v>73350</v>
      </c>
      <c r="P167">
        <v>81500</v>
      </c>
      <c r="Q167">
        <v>88050</v>
      </c>
      <c r="R167">
        <v>94550</v>
      </c>
      <c r="S167">
        <v>101100</v>
      </c>
      <c r="T167">
        <v>107600</v>
      </c>
      <c r="U167">
        <v>34250</v>
      </c>
      <c r="V167">
        <v>39150</v>
      </c>
      <c r="W167">
        <v>44050</v>
      </c>
      <c r="X167">
        <v>48900</v>
      </c>
      <c r="Y167">
        <v>52850</v>
      </c>
      <c r="Z167">
        <v>56750</v>
      </c>
      <c r="AA167">
        <v>60650</v>
      </c>
      <c r="AB167">
        <v>64550</v>
      </c>
      <c r="AC167">
        <v>82000</v>
      </c>
      <c r="AD167">
        <v>93700</v>
      </c>
      <c r="AE167">
        <v>105400</v>
      </c>
      <c r="AF167">
        <v>117100</v>
      </c>
      <c r="AG167">
        <v>126500</v>
      </c>
      <c r="AH167">
        <v>135850</v>
      </c>
      <c r="AI167">
        <v>145250</v>
      </c>
      <c r="AJ167">
        <v>154600</v>
      </c>
    </row>
    <row r="168" spans="1:36" ht="15" x14ac:dyDescent="0.25">
      <c r="A168" s="95" t="str">
        <f t="shared" si="2"/>
        <v>Weston</v>
      </c>
      <c r="B168" t="s">
        <v>727</v>
      </c>
      <c r="C168" t="s">
        <v>337</v>
      </c>
      <c r="D168" t="s">
        <v>338</v>
      </c>
      <c r="E168" t="s">
        <v>339</v>
      </c>
      <c r="F168" t="s">
        <v>728</v>
      </c>
      <c r="G168" t="s">
        <v>729</v>
      </c>
      <c r="H168" t="s">
        <v>376</v>
      </c>
      <c r="I168" t="s">
        <v>377</v>
      </c>
      <c r="J168" t="s">
        <v>730</v>
      </c>
      <c r="K168">
        <v>1</v>
      </c>
      <c r="L168" s="96">
        <v>156800</v>
      </c>
      <c r="M168">
        <v>57050</v>
      </c>
      <c r="N168">
        <v>65200</v>
      </c>
      <c r="O168">
        <v>73350</v>
      </c>
      <c r="P168">
        <v>81500</v>
      </c>
      <c r="Q168">
        <v>88050</v>
      </c>
      <c r="R168">
        <v>94550</v>
      </c>
      <c r="S168">
        <v>101100</v>
      </c>
      <c r="T168">
        <v>107600</v>
      </c>
      <c r="U168">
        <v>34250</v>
      </c>
      <c r="V168">
        <v>39150</v>
      </c>
      <c r="W168">
        <v>44050</v>
      </c>
      <c r="X168">
        <v>48900</v>
      </c>
      <c r="Y168">
        <v>52850</v>
      </c>
      <c r="Z168">
        <v>56750</v>
      </c>
      <c r="AA168">
        <v>60650</v>
      </c>
      <c r="AB168">
        <v>64550</v>
      </c>
      <c r="AC168">
        <v>82000</v>
      </c>
      <c r="AD168">
        <v>93700</v>
      </c>
      <c r="AE168">
        <v>105400</v>
      </c>
      <c r="AF168">
        <v>117100</v>
      </c>
      <c r="AG168">
        <v>126500</v>
      </c>
      <c r="AH168">
        <v>135850</v>
      </c>
      <c r="AI168">
        <v>145250</v>
      </c>
      <c r="AJ168">
        <v>154600</v>
      </c>
    </row>
    <row r="169" spans="1:36" ht="15" x14ac:dyDescent="0.25">
      <c r="A169" s="95" t="str">
        <f t="shared" si="2"/>
        <v>Westport</v>
      </c>
      <c r="B169" t="s">
        <v>731</v>
      </c>
      <c r="C169" t="s">
        <v>337</v>
      </c>
      <c r="D169" t="s">
        <v>338</v>
      </c>
      <c r="E169" t="s">
        <v>339</v>
      </c>
      <c r="F169" t="s">
        <v>732</v>
      </c>
      <c r="G169" t="s">
        <v>733</v>
      </c>
      <c r="H169" t="s">
        <v>376</v>
      </c>
      <c r="I169" t="s">
        <v>377</v>
      </c>
      <c r="J169" t="s">
        <v>734</v>
      </c>
      <c r="K169">
        <v>1</v>
      </c>
      <c r="L169" s="96">
        <v>156800</v>
      </c>
      <c r="M169">
        <v>57050</v>
      </c>
      <c r="N169">
        <v>65200</v>
      </c>
      <c r="O169">
        <v>73350</v>
      </c>
      <c r="P169">
        <v>81500</v>
      </c>
      <c r="Q169">
        <v>88050</v>
      </c>
      <c r="R169">
        <v>94550</v>
      </c>
      <c r="S169">
        <v>101100</v>
      </c>
      <c r="T169">
        <v>107600</v>
      </c>
      <c r="U169">
        <v>34250</v>
      </c>
      <c r="V169">
        <v>39150</v>
      </c>
      <c r="W169">
        <v>44050</v>
      </c>
      <c r="X169">
        <v>48900</v>
      </c>
      <c r="Y169">
        <v>52850</v>
      </c>
      <c r="Z169">
        <v>56750</v>
      </c>
      <c r="AA169">
        <v>60650</v>
      </c>
      <c r="AB169">
        <v>64550</v>
      </c>
      <c r="AC169">
        <v>82000</v>
      </c>
      <c r="AD169">
        <v>93700</v>
      </c>
      <c r="AE169">
        <v>105400</v>
      </c>
      <c r="AF169">
        <v>117100</v>
      </c>
      <c r="AG169">
        <v>126500</v>
      </c>
      <c r="AH169">
        <v>135850</v>
      </c>
      <c r="AI169">
        <v>145250</v>
      </c>
      <c r="AJ169">
        <v>154600</v>
      </c>
    </row>
    <row r="170" spans="1:36" ht="15" x14ac:dyDescent="0.25">
      <c r="A170" s="95" t="str">
        <f t="shared" si="2"/>
        <v>Wilton</v>
      </c>
      <c r="B170" t="s">
        <v>739</v>
      </c>
      <c r="C170" t="s">
        <v>337</v>
      </c>
      <c r="D170" t="s">
        <v>338</v>
      </c>
      <c r="E170" t="s">
        <v>339</v>
      </c>
      <c r="F170" t="s">
        <v>740</v>
      </c>
      <c r="G170" t="s">
        <v>741</v>
      </c>
      <c r="H170" t="s">
        <v>376</v>
      </c>
      <c r="I170" t="s">
        <v>377</v>
      </c>
      <c r="J170" t="s">
        <v>742</v>
      </c>
      <c r="K170">
        <v>1</v>
      </c>
      <c r="L170" s="96">
        <v>156800</v>
      </c>
      <c r="M170">
        <v>57050</v>
      </c>
      <c r="N170">
        <v>65200</v>
      </c>
      <c r="O170">
        <v>73350</v>
      </c>
      <c r="P170">
        <v>81500</v>
      </c>
      <c r="Q170">
        <v>88050</v>
      </c>
      <c r="R170">
        <v>94550</v>
      </c>
      <c r="S170">
        <v>101100</v>
      </c>
      <c r="T170">
        <v>107600</v>
      </c>
      <c r="U170">
        <v>34250</v>
      </c>
      <c r="V170">
        <v>39150</v>
      </c>
      <c r="W170">
        <v>44050</v>
      </c>
      <c r="X170">
        <v>48900</v>
      </c>
      <c r="Y170">
        <v>52850</v>
      </c>
      <c r="Z170">
        <v>56750</v>
      </c>
      <c r="AA170">
        <v>60650</v>
      </c>
      <c r="AB170">
        <v>64550</v>
      </c>
      <c r="AC170">
        <v>82000</v>
      </c>
      <c r="AD170">
        <v>93700</v>
      </c>
      <c r="AE170">
        <v>105400</v>
      </c>
      <c r="AF170">
        <v>117100</v>
      </c>
      <c r="AG170">
        <v>126500</v>
      </c>
      <c r="AH170">
        <v>135850</v>
      </c>
      <c r="AI170">
        <v>145250</v>
      </c>
      <c r="AJ170">
        <v>154600</v>
      </c>
    </row>
    <row r="174" spans="1:36" x14ac:dyDescent="0.2">
      <c r="L174" s="96"/>
    </row>
  </sheetData>
  <sheetProtection algorithmName="SHA-512" hashValue="3ghfNZ0aomrXVzhc9xF3nkvPKY9NNEijAhcGowFHc4PoDN2XmT2Oy0wyN8sFUjtWQUZS1ZMrsiDAPC8tLqQcug==" saltValue="3fvSLphiQyUPVu9erf9X1w==" spinCount="100000" sheet="1" objects="1" scenarios="1"/>
  <autoFilter ref="A1:AJ170" xr:uid="{CAEEB8E9-C9CB-4789-A5E2-B3A39A31B4A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85F24-4167-4F04-AF8A-737299DF406F}">
  <dimension ref="A1:O33"/>
  <sheetViews>
    <sheetView showGridLines="0" workbookViewId="0">
      <selection activeCell="H10" sqref="H10"/>
    </sheetView>
  </sheetViews>
  <sheetFormatPr defaultRowHeight="12.75" x14ac:dyDescent="0.2"/>
  <cols>
    <col min="1" max="1" width="29.28515625" customWidth="1"/>
    <col min="2" max="2" width="18.85546875" customWidth="1"/>
    <col min="3" max="5" width="15.7109375" customWidth="1"/>
    <col min="6" max="7" width="9.140625" customWidth="1"/>
    <col min="15" max="15" width="11.140625" hidden="1" customWidth="1"/>
  </cols>
  <sheetData>
    <row r="1" spans="1:15" ht="18" customHeight="1" x14ac:dyDescent="0.2">
      <c r="A1" s="54" t="s">
        <v>112</v>
      </c>
      <c r="B1" s="99" t="str">
        <f>IF('Carrying Charge Calculation'!F4&gt;0,'Carrying Charge Calculation'!F4,"")</f>
        <v/>
      </c>
      <c r="C1" s="99"/>
      <c r="D1" s="1"/>
      <c r="F1" s="2"/>
      <c r="G1" s="2"/>
    </row>
    <row r="2" spans="1:15" ht="18" customHeight="1" x14ac:dyDescent="0.2">
      <c r="A2" s="54" t="s">
        <v>20</v>
      </c>
      <c r="B2" s="100" t="str">
        <f>IF('Carrying Charge Calculation'!F5&gt;0,'Carrying Charge Calculation'!F5,"")</f>
        <v/>
      </c>
      <c r="C2" s="100"/>
      <c r="D2" s="55" t="s">
        <v>24</v>
      </c>
      <c r="E2" s="48" t="str">
        <f>IF('Carrying Charge Calculation'!P4&gt;0,'Carrying Charge Calculation'!P4,"")</f>
        <v/>
      </c>
    </row>
    <row r="5" spans="1:15" s="31" customFormat="1" ht="18" customHeight="1" x14ac:dyDescent="0.2">
      <c r="A5" s="105"/>
      <c r="B5" s="106"/>
      <c r="C5" s="106"/>
      <c r="D5" s="106"/>
      <c r="E5" s="107"/>
    </row>
    <row r="6" spans="1:15" s="31" customFormat="1" ht="18" customHeight="1" x14ac:dyDescent="0.2">
      <c r="A6" s="108"/>
      <c r="B6" s="109"/>
      <c r="C6" s="109"/>
      <c r="D6" s="109"/>
      <c r="E6" s="110"/>
    </row>
    <row r="7" spans="1:15" ht="45" customHeight="1" thickBot="1" x14ac:dyDescent="0.25">
      <c r="A7" s="68" t="s">
        <v>73</v>
      </c>
      <c r="B7" s="69" t="s">
        <v>116</v>
      </c>
      <c r="C7" s="68" t="s">
        <v>76</v>
      </c>
      <c r="D7" s="69" t="s">
        <v>74</v>
      </c>
      <c r="E7" s="69" t="s">
        <v>75</v>
      </c>
    </row>
    <row r="8" spans="1:15" ht="18" customHeight="1" x14ac:dyDescent="0.2">
      <c r="A8" s="61"/>
      <c r="B8" s="61"/>
      <c r="C8" s="65"/>
      <c r="D8" s="62"/>
      <c r="E8" s="52">
        <f>SUM(C8*D8)</f>
        <v>0</v>
      </c>
      <c r="O8" s="31" t="s">
        <v>113</v>
      </c>
    </row>
    <row r="9" spans="1:15" ht="18" customHeight="1" x14ac:dyDescent="0.2">
      <c r="A9" s="63"/>
      <c r="B9" s="61"/>
      <c r="C9" s="66"/>
      <c r="D9" s="62"/>
      <c r="E9" s="53">
        <f t="shared" ref="E9:E29" si="0">SUM(C9*D9)</f>
        <v>0</v>
      </c>
      <c r="G9" s="31" t="s">
        <v>92</v>
      </c>
      <c r="O9" s="31" t="s">
        <v>80</v>
      </c>
    </row>
    <row r="10" spans="1:15" ht="18" customHeight="1" x14ac:dyDescent="0.2">
      <c r="A10" s="63"/>
      <c r="B10" s="61"/>
      <c r="C10" s="66"/>
      <c r="D10" s="62"/>
      <c r="E10" s="53">
        <f t="shared" si="0"/>
        <v>0</v>
      </c>
      <c r="G10" s="56" t="s">
        <v>759</v>
      </c>
      <c r="O10" s="31" t="s">
        <v>77</v>
      </c>
    </row>
    <row r="11" spans="1:15" ht="18" customHeight="1" x14ac:dyDescent="0.2">
      <c r="A11" s="63"/>
      <c r="B11" s="61"/>
      <c r="C11" s="66"/>
      <c r="D11" s="62"/>
      <c r="E11" s="53">
        <f t="shared" si="0"/>
        <v>0</v>
      </c>
      <c r="G11" s="57" t="s">
        <v>91</v>
      </c>
      <c r="O11" t="s">
        <v>90</v>
      </c>
    </row>
    <row r="12" spans="1:15" ht="18" customHeight="1" x14ac:dyDescent="0.2">
      <c r="A12" s="63"/>
      <c r="B12" s="61"/>
      <c r="C12" s="66"/>
      <c r="D12" s="62"/>
      <c r="E12" s="53">
        <f t="shared" si="0"/>
        <v>0</v>
      </c>
      <c r="O12" s="31" t="s">
        <v>79</v>
      </c>
    </row>
    <row r="13" spans="1:15" ht="18" customHeight="1" x14ac:dyDescent="0.2">
      <c r="A13" s="63"/>
      <c r="B13" s="61"/>
      <c r="C13" s="66"/>
      <c r="D13" s="62"/>
      <c r="E13" s="53">
        <f t="shared" si="0"/>
        <v>0</v>
      </c>
      <c r="O13" t="s">
        <v>85</v>
      </c>
    </row>
    <row r="14" spans="1:15" ht="18" customHeight="1" x14ac:dyDescent="0.2">
      <c r="A14" s="63"/>
      <c r="B14" s="61"/>
      <c r="C14" s="66"/>
      <c r="D14" s="62"/>
      <c r="E14" s="53">
        <f t="shared" si="0"/>
        <v>0</v>
      </c>
      <c r="O14" t="s">
        <v>88</v>
      </c>
    </row>
    <row r="15" spans="1:15" ht="18" customHeight="1" x14ac:dyDescent="0.2">
      <c r="A15" s="63"/>
      <c r="B15" s="61"/>
      <c r="C15" s="66"/>
      <c r="D15" s="62"/>
      <c r="E15" s="53">
        <f t="shared" si="0"/>
        <v>0</v>
      </c>
      <c r="G15" s="31"/>
      <c r="H15" s="31"/>
      <c r="I15" s="31"/>
      <c r="J15" s="31"/>
      <c r="O15" s="31" t="s">
        <v>78</v>
      </c>
    </row>
    <row r="16" spans="1:15" ht="18" customHeight="1" x14ac:dyDescent="0.2">
      <c r="A16" s="63"/>
      <c r="B16" s="61"/>
      <c r="C16" s="66"/>
      <c r="D16" s="64"/>
      <c r="E16" s="53">
        <f t="shared" si="0"/>
        <v>0</v>
      </c>
      <c r="O16" t="s">
        <v>87</v>
      </c>
    </row>
    <row r="17" spans="1:15" ht="18" customHeight="1" x14ac:dyDescent="0.2">
      <c r="A17" s="63"/>
      <c r="B17" s="61"/>
      <c r="C17" s="66"/>
      <c r="D17" s="64"/>
      <c r="E17" s="53">
        <f t="shared" si="0"/>
        <v>0</v>
      </c>
      <c r="O17" t="s">
        <v>89</v>
      </c>
    </row>
    <row r="18" spans="1:15" ht="18" customHeight="1" x14ac:dyDescent="0.2">
      <c r="A18" s="63"/>
      <c r="B18" s="61"/>
      <c r="C18" s="66"/>
      <c r="D18" s="64"/>
      <c r="E18" s="53">
        <f t="shared" si="0"/>
        <v>0</v>
      </c>
      <c r="O18" t="s">
        <v>86</v>
      </c>
    </row>
    <row r="19" spans="1:15" ht="18" customHeight="1" x14ac:dyDescent="0.2">
      <c r="A19" s="63"/>
      <c r="B19" s="61"/>
      <c r="C19" s="66"/>
      <c r="D19" s="64"/>
      <c r="E19" s="53">
        <f t="shared" si="0"/>
        <v>0</v>
      </c>
      <c r="O19" s="31"/>
    </row>
    <row r="20" spans="1:15" ht="18" customHeight="1" x14ac:dyDescent="0.2">
      <c r="A20" s="63"/>
      <c r="B20" s="61"/>
      <c r="C20" s="66"/>
      <c r="D20" s="64"/>
      <c r="E20" s="53">
        <f t="shared" si="0"/>
        <v>0</v>
      </c>
    </row>
    <row r="21" spans="1:15" ht="18" customHeight="1" x14ac:dyDescent="0.2">
      <c r="A21" s="63"/>
      <c r="B21" s="61"/>
      <c r="C21" s="66"/>
      <c r="D21" s="64"/>
      <c r="E21" s="53">
        <f t="shared" si="0"/>
        <v>0</v>
      </c>
    </row>
    <row r="22" spans="1:15" ht="18" customHeight="1" x14ac:dyDescent="0.2">
      <c r="A22" s="63"/>
      <c r="B22" s="61"/>
      <c r="C22" s="66"/>
      <c r="D22" s="64"/>
      <c r="E22" s="53">
        <f t="shared" si="0"/>
        <v>0</v>
      </c>
    </row>
    <row r="23" spans="1:15" ht="18" customHeight="1" x14ac:dyDescent="0.2">
      <c r="A23" s="63"/>
      <c r="B23" s="61"/>
      <c r="C23" s="66"/>
      <c r="D23" s="64"/>
      <c r="E23" s="53">
        <f t="shared" si="0"/>
        <v>0</v>
      </c>
      <c r="G23" s="49"/>
    </row>
    <row r="24" spans="1:15" ht="18" customHeight="1" x14ac:dyDescent="0.2">
      <c r="A24" s="63"/>
      <c r="B24" s="61"/>
      <c r="C24" s="66"/>
      <c r="D24" s="64"/>
      <c r="E24" s="53">
        <f t="shared" si="0"/>
        <v>0</v>
      </c>
    </row>
    <row r="25" spans="1:15" ht="18" customHeight="1" x14ac:dyDescent="0.2">
      <c r="A25" s="63"/>
      <c r="B25" s="61"/>
      <c r="C25" s="66"/>
      <c r="D25" s="64"/>
      <c r="E25" s="53">
        <f t="shared" si="0"/>
        <v>0</v>
      </c>
    </row>
    <row r="26" spans="1:15" ht="18" customHeight="1" x14ac:dyDescent="0.2">
      <c r="A26" s="63"/>
      <c r="B26" s="61"/>
      <c r="C26" s="66"/>
      <c r="D26" s="64"/>
      <c r="E26" s="53">
        <f t="shared" si="0"/>
        <v>0</v>
      </c>
    </row>
    <row r="27" spans="1:15" ht="18" customHeight="1" x14ac:dyDescent="0.2">
      <c r="A27" s="63"/>
      <c r="B27" s="61"/>
      <c r="C27" s="66"/>
      <c r="D27" s="64"/>
      <c r="E27" s="53">
        <f t="shared" si="0"/>
        <v>0</v>
      </c>
    </row>
    <row r="28" spans="1:15" ht="18" customHeight="1" x14ac:dyDescent="0.2">
      <c r="A28" s="63"/>
      <c r="B28" s="61"/>
      <c r="C28" s="66"/>
      <c r="D28" s="64"/>
      <c r="E28" s="53">
        <f t="shared" si="0"/>
        <v>0</v>
      </c>
    </row>
    <row r="29" spans="1:15" ht="18" customHeight="1" x14ac:dyDescent="0.2">
      <c r="A29" s="63"/>
      <c r="B29" s="61"/>
      <c r="C29" s="66"/>
      <c r="D29" s="64"/>
      <c r="E29" s="53">
        <f t="shared" si="0"/>
        <v>0</v>
      </c>
    </row>
    <row r="30" spans="1:15" ht="18" customHeight="1" x14ac:dyDescent="0.2">
      <c r="A30" s="103" t="s">
        <v>69</v>
      </c>
      <c r="B30" s="104"/>
      <c r="C30" s="58">
        <f>SUM(C8:C29)</f>
        <v>0</v>
      </c>
      <c r="D30" s="59"/>
      <c r="E30" s="60">
        <f>SUM(E8:E29)</f>
        <v>0</v>
      </c>
      <c r="H30" s="28"/>
    </row>
    <row r="31" spans="1:15" ht="18" customHeight="1" x14ac:dyDescent="0.2">
      <c r="A31" s="103" t="s">
        <v>70</v>
      </c>
      <c r="B31" s="104"/>
      <c r="C31" s="93">
        <v>4.0000000000000001E-3</v>
      </c>
      <c r="D31" s="111"/>
      <c r="E31" s="112"/>
    </row>
    <row r="32" spans="1:15" ht="18" customHeight="1" x14ac:dyDescent="0.2">
      <c r="A32" s="103" t="s">
        <v>71</v>
      </c>
      <c r="B32" s="104"/>
      <c r="C32" s="58">
        <f>IF(C30&gt;=5000,C31*C30,0)</f>
        <v>0</v>
      </c>
      <c r="D32" s="111"/>
      <c r="E32" s="112"/>
    </row>
    <row r="33" spans="1:5" ht="18" customHeight="1" x14ac:dyDescent="0.2">
      <c r="A33" s="103" t="s">
        <v>72</v>
      </c>
      <c r="B33" s="104"/>
      <c r="C33" s="58">
        <f>IF(E30&gt;C32,E30,C32)</f>
        <v>0</v>
      </c>
      <c r="D33" s="101"/>
      <c r="E33" s="102"/>
    </row>
  </sheetData>
  <sheetProtection algorithmName="SHA-512" hashValue="tDzNMzC6JI9dkFrRD+1qRPnv7wR0nMQswtLbZ/MBVqXlLrF0NzuuL9ErXjwGZ98D7nv7051ZcOoBP+6Rq/LnjA==" saltValue="A8xPMhJCNEnWaQPFxfbLKA==" spinCount="100000" sheet="1" objects="1" scenarios="1"/>
  <mergeCells count="10">
    <mergeCell ref="B1:C1"/>
    <mergeCell ref="B2:C2"/>
    <mergeCell ref="D33:E33"/>
    <mergeCell ref="A33:B33"/>
    <mergeCell ref="A5:E6"/>
    <mergeCell ref="D31:E31"/>
    <mergeCell ref="D32:E32"/>
    <mergeCell ref="A30:B30"/>
    <mergeCell ref="A31:B31"/>
    <mergeCell ref="A32:B32"/>
  </mergeCells>
  <dataValidations count="1">
    <dataValidation type="list" allowBlank="1" showInputMessage="1" showErrorMessage="1" sqref="B8:B29" xr:uid="{B151039B-15DA-41DE-AD7A-892983142294}">
      <formula1>$O$9:$O$18</formula1>
    </dataValidation>
  </dataValidations>
  <hyperlinks>
    <hyperlink ref="G10" r:id="rId1" display="https://portal.ct.gov/-/media/doh/dohchfahousingmanualfinalized122023.pdf" xr:uid="{5AB06EDF-FA16-468B-A96A-6ECE15C3A69F}"/>
  </hyperlinks>
  <pageMargins left="0.7" right="0.7" top="0.75" bottom="0.75" header="0.3" footer="0.3"/>
  <pageSetup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6261-9FF8-4707-9CFA-3BA4018295B3}">
  <dimension ref="A1:P34"/>
  <sheetViews>
    <sheetView showGridLines="0" workbookViewId="0">
      <selection activeCell="I16" sqref="I16"/>
    </sheetView>
  </sheetViews>
  <sheetFormatPr defaultColWidth="9.140625" defaultRowHeight="12.75" x14ac:dyDescent="0.2"/>
  <cols>
    <col min="1" max="1" width="24.85546875" style="31" customWidth="1"/>
    <col min="2" max="2" width="18.7109375" style="31" customWidth="1"/>
    <col min="3" max="3" width="19" style="31" customWidth="1"/>
    <col min="4" max="4" width="15.42578125" style="31" customWidth="1"/>
    <col min="5" max="5" width="17.42578125" style="31" customWidth="1"/>
    <col min="6" max="6" width="14.85546875" style="31" customWidth="1"/>
    <col min="7" max="7" width="2.7109375" style="31" customWidth="1"/>
    <col min="8" max="8" width="14" style="31" customWidth="1"/>
    <col min="9" max="10" width="9.140625" style="31"/>
    <col min="11" max="11" width="0" style="31" hidden="1" customWidth="1"/>
    <col min="12" max="16384" width="9.140625" style="31"/>
  </cols>
  <sheetData>
    <row r="1" spans="1:16" ht="18" customHeight="1" x14ac:dyDescent="0.2">
      <c r="A1" s="54" t="s">
        <v>112</v>
      </c>
      <c r="B1" s="73" t="str">
        <f>IF('Carrying Charge Calculation'!F4&gt;0,'Carrying Charge Calculation'!F4,"")</f>
        <v/>
      </c>
      <c r="C1" s="73"/>
      <c r="D1" s="84"/>
      <c r="E1" s="84"/>
      <c r="P1" s="74"/>
    </row>
    <row r="2" spans="1:16" ht="18" customHeight="1" x14ac:dyDescent="0.2">
      <c r="A2" s="54" t="s">
        <v>20</v>
      </c>
      <c r="B2" s="75" t="str">
        <f>IF('Carrying Charge Calculation'!F5&gt;0,'Carrying Charge Calculation'!F5,"")</f>
        <v/>
      </c>
      <c r="C2" s="75"/>
      <c r="D2" s="55" t="s">
        <v>24</v>
      </c>
      <c r="E2" s="76" t="str">
        <f>IF('Carrying Charge Calculation'!P4&gt;0,'Carrying Charge Calculation'!P4,"")</f>
        <v/>
      </c>
      <c r="G2" s="77" t="str">
        <f>IF('Carrying Charge Calculation'!Q4&gt;0,'Carrying Charge Calculation'!Q4,"")</f>
        <v/>
      </c>
    </row>
    <row r="4" spans="1:16" ht="20.25" x14ac:dyDescent="0.3">
      <c r="A4" s="159" t="s">
        <v>114</v>
      </c>
      <c r="B4" s="159"/>
      <c r="C4" s="159"/>
      <c r="D4" s="159"/>
      <c r="E4" s="78"/>
      <c r="F4" s="78"/>
      <c r="G4" s="78"/>
      <c r="H4" s="78"/>
    </row>
    <row r="5" spans="1:16" ht="20.25" x14ac:dyDescent="0.3">
      <c r="A5" s="159"/>
      <c r="B5" s="159"/>
      <c r="C5" s="159"/>
      <c r="D5" s="159"/>
      <c r="E5" s="79"/>
      <c r="F5" s="79"/>
      <c r="G5" s="79"/>
      <c r="H5" s="79"/>
    </row>
    <row r="6" spans="1:16" ht="45" customHeight="1" thickBot="1" x14ac:dyDescent="0.25">
      <c r="A6" s="80" t="s">
        <v>73</v>
      </c>
      <c r="B6" s="164" t="s">
        <v>117</v>
      </c>
      <c r="C6" s="165"/>
      <c r="D6" s="80" t="s">
        <v>81</v>
      </c>
    </row>
    <row r="7" spans="1:16" ht="18" customHeight="1" thickTop="1" x14ac:dyDescent="0.2">
      <c r="A7" s="61"/>
      <c r="B7" s="160"/>
      <c r="C7" s="161"/>
      <c r="D7" s="70"/>
      <c r="K7" s="31" t="s">
        <v>67</v>
      </c>
    </row>
    <row r="8" spans="1:16" ht="18" customHeight="1" x14ac:dyDescent="0.2">
      <c r="A8" s="82"/>
      <c r="B8" s="162"/>
      <c r="C8" s="163"/>
      <c r="D8" s="71"/>
      <c r="K8" s="31" t="s">
        <v>31</v>
      </c>
    </row>
    <row r="9" spans="1:16" ht="18" customHeight="1" x14ac:dyDescent="0.2">
      <c r="A9" s="82"/>
      <c r="B9" s="162"/>
      <c r="C9" s="163"/>
      <c r="D9" s="71"/>
      <c r="K9" s="31" t="s">
        <v>115</v>
      </c>
    </row>
    <row r="10" spans="1:16" ht="18" customHeight="1" x14ac:dyDescent="0.2">
      <c r="A10" s="82"/>
      <c r="B10" s="162"/>
      <c r="C10" s="163"/>
      <c r="D10" s="71"/>
      <c r="K10" s="31" t="s">
        <v>30</v>
      </c>
    </row>
    <row r="11" spans="1:16" ht="18" customHeight="1" x14ac:dyDescent="0.2">
      <c r="A11" s="82"/>
      <c r="B11" s="162"/>
      <c r="C11" s="163"/>
      <c r="D11" s="71"/>
    </row>
    <row r="12" spans="1:16" ht="18" customHeight="1" x14ac:dyDescent="0.2">
      <c r="A12" s="82"/>
      <c r="B12" s="162"/>
      <c r="C12" s="163"/>
      <c r="D12" s="71"/>
    </row>
    <row r="13" spans="1:16" ht="18" customHeight="1" x14ac:dyDescent="0.2">
      <c r="A13" s="82"/>
      <c r="B13" s="162"/>
      <c r="C13" s="163"/>
      <c r="D13" s="71"/>
    </row>
    <row r="14" spans="1:16" ht="18" customHeight="1" x14ac:dyDescent="0.2">
      <c r="A14" s="82"/>
      <c r="B14" s="162"/>
      <c r="C14" s="163"/>
      <c r="D14" s="71"/>
    </row>
    <row r="15" spans="1:16" ht="18" customHeight="1" x14ac:dyDescent="0.2">
      <c r="A15" s="82"/>
      <c r="B15" s="162"/>
      <c r="C15" s="163"/>
      <c r="D15" s="71"/>
    </row>
    <row r="16" spans="1:16" ht="18" customHeight="1" x14ac:dyDescent="0.2">
      <c r="A16" s="82"/>
      <c r="B16" s="162"/>
      <c r="C16" s="163"/>
      <c r="D16" s="71"/>
    </row>
    <row r="17" spans="1:4" ht="18" customHeight="1" x14ac:dyDescent="0.2">
      <c r="A17" s="82"/>
      <c r="B17" s="162"/>
      <c r="C17" s="163"/>
      <c r="D17" s="71"/>
    </row>
    <row r="18" spans="1:4" ht="18" customHeight="1" x14ac:dyDescent="0.2">
      <c r="A18" s="82"/>
      <c r="B18" s="162"/>
      <c r="C18" s="163"/>
      <c r="D18" s="71"/>
    </row>
    <row r="19" spans="1:4" ht="18" customHeight="1" x14ac:dyDescent="0.2">
      <c r="A19" s="82"/>
      <c r="B19" s="162"/>
      <c r="C19" s="163"/>
      <c r="D19" s="71"/>
    </row>
    <row r="20" spans="1:4" ht="18" customHeight="1" x14ac:dyDescent="0.2">
      <c r="A20" s="82"/>
      <c r="B20" s="162"/>
      <c r="C20" s="163"/>
      <c r="D20" s="71"/>
    </row>
    <row r="21" spans="1:4" ht="18" customHeight="1" x14ac:dyDescent="0.2">
      <c r="A21" s="82"/>
      <c r="B21" s="162"/>
      <c r="C21" s="163"/>
      <c r="D21" s="71"/>
    </row>
    <row r="22" spans="1:4" ht="18" customHeight="1" x14ac:dyDescent="0.2">
      <c r="A22" s="82"/>
      <c r="B22" s="162"/>
      <c r="C22" s="163"/>
      <c r="D22" s="71"/>
    </row>
    <row r="23" spans="1:4" ht="18" customHeight="1" x14ac:dyDescent="0.2">
      <c r="A23" s="82"/>
      <c r="B23" s="162"/>
      <c r="C23" s="163"/>
      <c r="D23" s="71"/>
    </row>
    <row r="24" spans="1:4" ht="18" customHeight="1" x14ac:dyDescent="0.2">
      <c r="A24" s="82"/>
      <c r="B24" s="162"/>
      <c r="C24" s="163"/>
      <c r="D24" s="71"/>
    </row>
    <row r="25" spans="1:4" ht="18" customHeight="1" x14ac:dyDescent="0.2">
      <c r="A25" s="82"/>
      <c r="B25" s="162"/>
      <c r="C25" s="163"/>
      <c r="D25" s="71"/>
    </row>
    <row r="26" spans="1:4" ht="18" customHeight="1" x14ac:dyDescent="0.2">
      <c r="A26" s="82"/>
      <c r="B26" s="162"/>
      <c r="C26" s="163"/>
      <c r="D26" s="71"/>
    </row>
    <row r="27" spans="1:4" ht="18" customHeight="1" x14ac:dyDescent="0.2">
      <c r="A27" s="82"/>
      <c r="B27" s="162"/>
      <c r="C27" s="163"/>
      <c r="D27" s="71"/>
    </row>
    <row r="28" spans="1:4" ht="18" customHeight="1" x14ac:dyDescent="0.2">
      <c r="A28" s="82"/>
      <c r="B28" s="162"/>
      <c r="C28" s="163"/>
      <c r="D28" s="71"/>
    </row>
    <row r="29" spans="1:4" ht="18" customHeight="1" x14ac:dyDescent="0.2">
      <c r="A29" s="82"/>
      <c r="B29" s="162"/>
      <c r="C29" s="163"/>
      <c r="D29" s="71"/>
    </row>
    <row r="30" spans="1:4" ht="18" customHeight="1" x14ac:dyDescent="0.2">
      <c r="A30" s="82"/>
      <c r="B30" s="162"/>
      <c r="C30" s="163"/>
      <c r="D30" s="71"/>
    </row>
    <row r="31" spans="1:4" ht="18" customHeight="1" x14ac:dyDescent="0.2">
      <c r="A31" s="82"/>
      <c r="B31" s="162"/>
      <c r="C31" s="163"/>
      <c r="D31" s="71"/>
    </row>
    <row r="32" spans="1:4" ht="18" customHeight="1" thickBot="1" x14ac:dyDescent="0.25">
      <c r="A32" s="83"/>
      <c r="B32" s="162"/>
      <c r="C32" s="163"/>
      <c r="D32" s="72"/>
    </row>
    <row r="33" spans="1:4" ht="18" customHeight="1" thickTop="1" x14ac:dyDescent="0.2">
      <c r="A33" s="166" t="s">
        <v>32</v>
      </c>
      <c r="B33" s="167"/>
      <c r="C33" s="168"/>
      <c r="D33" s="81">
        <f>SUM(D7:D32)</f>
        <v>0</v>
      </c>
    </row>
    <row r="34" spans="1:4" ht="18" customHeight="1" x14ac:dyDescent="0.2"/>
  </sheetData>
  <sheetProtection algorithmName="SHA-512" hashValue="IDCV//6TXLnAyD64VBkEbL35R0uSZeqmCb0ABPAJ9I2bg/GiaEzgJfZBLKyyCbB/0h+HmPHYQoGhtCPWNNX1gw==" saltValue="/y8/+nScItib8mDaBcOUWA==" spinCount="100000" sheet="1" objects="1" scenarios="1"/>
  <mergeCells count="29">
    <mergeCell ref="B26:C26"/>
    <mergeCell ref="B27:C27"/>
    <mergeCell ref="B28:C28"/>
    <mergeCell ref="B21:C21"/>
    <mergeCell ref="B22:C22"/>
    <mergeCell ref="B23:C23"/>
    <mergeCell ref="B24:C24"/>
    <mergeCell ref="B25:C25"/>
    <mergeCell ref="A33:C33"/>
    <mergeCell ref="B29:C29"/>
    <mergeCell ref="B30:C30"/>
    <mergeCell ref="B31:C31"/>
    <mergeCell ref="B32:C32"/>
    <mergeCell ref="A4:D5"/>
    <mergeCell ref="B7:C7"/>
    <mergeCell ref="B8:C8"/>
    <mergeCell ref="B19:C19"/>
    <mergeCell ref="B20:C20"/>
    <mergeCell ref="B9:C9"/>
    <mergeCell ref="B10:C10"/>
    <mergeCell ref="B11:C11"/>
    <mergeCell ref="B12:C12"/>
    <mergeCell ref="B13:C13"/>
    <mergeCell ref="B14:C14"/>
    <mergeCell ref="B6:C6"/>
    <mergeCell ref="B15:C15"/>
    <mergeCell ref="B16:C16"/>
    <mergeCell ref="B17:C17"/>
    <mergeCell ref="B18:C18"/>
  </mergeCells>
  <dataValidations count="1">
    <dataValidation type="list" allowBlank="1" showInputMessage="1" showErrorMessage="1" sqref="B7:C32" xr:uid="{82895ED5-9B21-439E-AA0D-362FC4AA9DEC}">
      <formula1>$K$7:$K$10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26"/>
  <sheetViews>
    <sheetView showGridLines="0" showZeros="0" workbookViewId="0">
      <selection activeCell="AK25" sqref="AK25"/>
    </sheetView>
  </sheetViews>
  <sheetFormatPr defaultRowHeight="12.75" x14ac:dyDescent="0.2"/>
  <cols>
    <col min="1" max="4" width="2.7109375" customWidth="1"/>
    <col min="5" max="5" width="3.42578125" customWidth="1"/>
    <col min="6" max="32" width="2.7109375" customWidth="1"/>
  </cols>
  <sheetData>
    <row r="1" spans="1:34" s="2" customFormat="1" ht="12" customHeight="1" x14ac:dyDescent="0.2">
      <c r="A1" s="169"/>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row>
    <row r="2" spans="1:34" s="2" customFormat="1" ht="18" customHeight="1" x14ac:dyDescent="0.3">
      <c r="A2" s="124" t="s">
        <v>40</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row>
    <row r="3" spans="1:34" s="2" customFormat="1" ht="40.5" customHeight="1" x14ac:dyDescent="0.25">
      <c r="A3" s="135" t="s">
        <v>118</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3"/>
      <c r="AH3" s="92" t="s">
        <v>133</v>
      </c>
    </row>
    <row r="5" spans="1:34" s="2" customFormat="1" ht="12" customHeight="1" x14ac:dyDescent="0.2">
      <c r="A5" s="1" t="s">
        <v>42</v>
      </c>
      <c r="F5" s="118">
        <f>+'Carrying Charge Calculation'!F4:M4</f>
        <v>0</v>
      </c>
      <c r="G5" s="118"/>
      <c r="H5" s="118"/>
      <c r="I5" s="118"/>
      <c r="J5" s="118"/>
      <c r="K5" s="118"/>
      <c r="L5" s="118"/>
      <c r="M5" s="118"/>
      <c r="N5" s="118"/>
      <c r="O5" s="118"/>
      <c r="P5" s="118"/>
      <c r="Q5" s="118"/>
      <c r="R5" s="26"/>
      <c r="S5" s="2" t="s">
        <v>24</v>
      </c>
      <c r="X5" s="170">
        <f>'Carrying Charge Calculation'!P4</f>
        <v>0</v>
      </c>
      <c r="Y5" s="170"/>
      <c r="Z5" s="170"/>
      <c r="AA5" s="170"/>
      <c r="AB5" s="170"/>
      <c r="AC5" s="170"/>
      <c r="AD5" s="170"/>
      <c r="AE5" s="170"/>
    </row>
    <row r="6" spans="1:34" s="2" customFormat="1" ht="12" customHeight="1" x14ac:dyDescent="0.2">
      <c r="A6" s="1" t="s">
        <v>20</v>
      </c>
      <c r="F6" s="122">
        <f>'Carrying Charge Calculation'!F5</f>
        <v>0</v>
      </c>
      <c r="G6" s="122"/>
      <c r="H6" s="122"/>
      <c r="I6" s="122"/>
      <c r="J6" s="122"/>
      <c r="K6" s="122"/>
      <c r="L6" s="122"/>
      <c r="M6" s="122"/>
      <c r="N6" s="122"/>
      <c r="O6" s="122"/>
      <c r="P6" s="122"/>
      <c r="Q6" s="122"/>
    </row>
    <row r="9" spans="1:34" x14ac:dyDescent="0.2">
      <c r="A9" s="27" t="s">
        <v>6</v>
      </c>
      <c r="B9" s="31" t="s">
        <v>49</v>
      </c>
      <c r="AA9" s="28" t="s">
        <v>18</v>
      </c>
      <c r="AB9" s="171">
        <f>+'Carrying Charge Calculation'!R36</f>
        <v>0</v>
      </c>
      <c r="AC9" s="171"/>
      <c r="AD9" s="171"/>
      <c r="AE9" s="171"/>
    </row>
    <row r="10" spans="1:34" x14ac:dyDescent="0.2">
      <c r="A10" s="27"/>
      <c r="AA10" s="28"/>
      <c r="AB10" s="30"/>
      <c r="AC10" s="30"/>
      <c r="AD10" s="30"/>
      <c r="AE10" s="30"/>
    </row>
    <row r="11" spans="1:34" x14ac:dyDescent="0.2">
      <c r="A11" s="27" t="s">
        <v>7</v>
      </c>
      <c r="B11" s="31" t="s">
        <v>63</v>
      </c>
      <c r="AA11" s="28" t="s">
        <v>18</v>
      </c>
      <c r="AB11" s="171">
        <f>+AB9*0.25</f>
        <v>0</v>
      </c>
      <c r="AC11" s="171"/>
      <c r="AD11" s="171"/>
      <c r="AE11" s="171"/>
    </row>
    <row r="12" spans="1:34" x14ac:dyDescent="0.2">
      <c r="A12" s="27"/>
      <c r="AA12" s="28"/>
      <c r="AB12" s="30"/>
      <c r="AC12" s="30"/>
      <c r="AD12" s="30"/>
      <c r="AE12" s="30"/>
    </row>
    <row r="13" spans="1:34" x14ac:dyDescent="0.2">
      <c r="A13" s="27" t="s">
        <v>8</v>
      </c>
      <c r="B13" s="31" t="s">
        <v>64</v>
      </c>
      <c r="AA13" s="28" t="s">
        <v>18</v>
      </c>
      <c r="AB13" s="171">
        <f>+AB11</f>
        <v>0</v>
      </c>
      <c r="AC13" s="171"/>
      <c r="AD13" s="171"/>
      <c r="AE13" s="171"/>
    </row>
    <row r="14" spans="1:34" x14ac:dyDescent="0.2">
      <c r="A14" s="27"/>
      <c r="B14" s="31"/>
      <c r="AA14" s="28"/>
      <c r="AB14" s="30"/>
      <c r="AC14" s="30"/>
      <c r="AD14" s="30"/>
      <c r="AE14" s="30"/>
    </row>
    <row r="15" spans="1:34" x14ac:dyDescent="0.2">
      <c r="A15" s="27" t="s">
        <v>9</v>
      </c>
      <c r="B15" s="31" t="s">
        <v>65</v>
      </c>
      <c r="AA15" s="28" t="s">
        <v>18</v>
      </c>
      <c r="AB15" s="171" t="str">
        <f>+'Carrying Charge Calculation'!R41</f>
        <v/>
      </c>
      <c r="AC15" s="171"/>
      <c r="AD15" s="171"/>
      <c r="AE15" s="171"/>
    </row>
    <row r="16" spans="1:34" x14ac:dyDescent="0.2">
      <c r="A16" s="27"/>
      <c r="AA16" s="28"/>
      <c r="AB16" s="30"/>
      <c r="AC16" s="30"/>
      <c r="AD16" s="30"/>
      <c r="AE16" s="30"/>
    </row>
    <row r="17" spans="1:31" x14ac:dyDescent="0.2">
      <c r="A17" s="27" t="s">
        <v>25</v>
      </c>
      <c r="B17" s="29" t="s">
        <v>62</v>
      </c>
      <c r="AA17" s="28" t="s">
        <v>18</v>
      </c>
      <c r="AB17" s="171" t="str">
        <f>IF(AB15&gt;0,IF(AB13&gt;AB15,AB13,AB15),"")</f>
        <v/>
      </c>
      <c r="AC17" s="171"/>
      <c r="AD17" s="171"/>
      <c r="AE17" s="171"/>
    </row>
    <row r="18" spans="1:31" x14ac:dyDescent="0.2">
      <c r="A18" s="27"/>
    </row>
    <row r="19" spans="1:31" x14ac:dyDescent="0.2">
      <c r="A19" s="27"/>
    </row>
    <row r="20" spans="1:31" x14ac:dyDescent="0.2">
      <c r="A20" s="27"/>
    </row>
    <row r="21" spans="1:31" x14ac:dyDescent="0.2">
      <c r="A21" s="27"/>
    </row>
    <row r="22" spans="1:31" x14ac:dyDescent="0.2">
      <c r="A22" s="27"/>
      <c r="B22" s="148"/>
      <c r="C22" s="148"/>
      <c r="D22" s="148"/>
      <c r="E22" s="148"/>
      <c r="F22" s="148"/>
      <c r="G22" s="148"/>
      <c r="H22" s="148"/>
      <c r="I22" s="148"/>
      <c r="J22" s="148"/>
      <c r="K22" s="148"/>
      <c r="L22" s="148"/>
      <c r="M22" s="148"/>
      <c r="N22" s="148"/>
      <c r="O22" s="148"/>
      <c r="P22" s="148"/>
      <c r="Q22" s="148"/>
      <c r="V22" s="148"/>
      <c r="W22" s="148"/>
      <c r="X22" s="148"/>
      <c r="Y22" s="148"/>
      <c r="Z22" s="148"/>
      <c r="AA22" s="148"/>
      <c r="AB22" s="148"/>
      <c r="AC22" s="148"/>
    </row>
    <row r="23" spans="1:31" x14ac:dyDescent="0.2">
      <c r="A23" s="27"/>
      <c r="E23" t="s">
        <v>41</v>
      </c>
      <c r="Y23" t="s">
        <v>21</v>
      </c>
    </row>
    <row r="25" spans="1:31" x14ac:dyDescent="0.2">
      <c r="B25" s="148"/>
      <c r="C25" s="148"/>
      <c r="D25" s="148"/>
      <c r="E25" s="148"/>
      <c r="F25" s="148"/>
      <c r="G25" s="148"/>
      <c r="H25" s="148"/>
      <c r="I25" s="148"/>
      <c r="J25" s="148"/>
      <c r="K25" s="148"/>
      <c r="L25" s="148"/>
      <c r="M25" s="148"/>
      <c r="N25" s="148"/>
      <c r="O25" s="148"/>
      <c r="P25" s="148"/>
      <c r="Q25" s="148"/>
      <c r="V25" s="148"/>
      <c r="W25" s="148"/>
      <c r="X25" s="148"/>
      <c r="Y25" s="148"/>
      <c r="Z25" s="148"/>
      <c r="AA25" s="148"/>
      <c r="AB25" s="148"/>
      <c r="AC25" s="148"/>
    </row>
    <row r="26" spans="1:31" x14ac:dyDescent="0.2">
      <c r="E26" s="31" t="s">
        <v>50</v>
      </c>
      <c r="Y26" t="s">
        <v>21</v>
      </c>
    </row>
  </sheetData>
  <sheetProtection algorithmName="SHA-512" hashValue="5hroogKOY3oeIqQAOFQmlEsefoN27oXeF9Qmo4C//1bcFhLYjXcpCMlFivcwTtJrQlHhBy1GPJN3gG+mDUWrBA==" saltValue="Z7pykiqFnbankqOpgqxQmw==" spinCount="100000" sheet="1" objects="1" scenarios="1"/>
  <mergeCells count="15">
    <mergeCell ref="B25:Q25"/>
    <mergeCell ref="V25:AC25"/>
    <mergeCell ref="F6:Q6"/>
    <mergeCell ref="AB11:AE11"/>
    <mergeCell ref="AB13:AE13"/>
    <mergeCell ref="AB15:AE15"/>
    <mergeCell ref="AB17:AE17"/>
    <mergeCell ref="B22:Q22"/>
    <mergeCell ref="V22:AC22"/>
    <mergeCell ref="AB9:AE9"/>
    <mergeCell ref="A1:AF1"/>
    <mergeCell ref="A2:AF2"/>
    <mergeCell ref="F5:Q5"/>
    <mergeCell ref="X5:AE5"/>
    <mergeCell ref="A3:AE3"/>
  </mergeCells>
  <phoneticPr fontId="2"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A X 7 R W P F q 3 7 K k A A A A 9 g A A A B I A H A B D b 2 5 m a W c v U G F j a 2 F n Z S 5 4 b W w g o h g A K K A U A A A A A A A A A A A A A A A A A A A A A A A A A A A A h Y 9 B D o I w F E S v Q r q n L T U m S j 5 l 4 V Y S E 6 J x S 2 q F R v g Y W i x 3 c + G R v I I Y R d 2 5 n D d v M X O / 3 i A d m j q 4 6 M 6 a F h M S U U 4 C j a o 9 G C w T 0 r t j u C C p h E 2 h T k W p g 1 F G G w / 2 k J D K u X P M m P e e + h l t u 5 I J z i O 2 z 9 a 5 q n R T k I 9 s / s u h Q e s K V J p I 2 L 3 G S E E j s a R i L i g H N k H I D H 4 F M e 5 9 t j 8 Q V n 3 t + k 5 L j e E 2 B z Z F Y O 8 P 8 g F Q S w M E F A A C A A g A A X 7 R 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F + 0 V g o i k e 4 D g A A A B E A A A A T A B w A R m 9 y b X V s Y X M v U 2 V j d G l v b j E u b S C i G A A o o B Q A A A A A A A A A A A A A A A A A A A A A A A A A A A A r T k 0 u y c z P U w i G 0 I b W A F B L A Q I t A B Q A A g A I A A F + 0 V j x a t + y p A A A A P Y A A A A S A A A A A A A A A A A A A A A A A A A A A A B D b 2 5 m a W c v U G F j a 2 F n Z S 5 4 b W x Q S w E C L Q A U A A I A C A A B f t F Y D 8 r p q 6 Q A A A D p A A A A E w A A A A A A A A A A A A A A A A D w A A A A W 0 N v b n R l b n R f V H l w Z X N d L n h t b F B L A Q I t A B Q A A g A I A A F + 0 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F 1 f v R L D l f T a 2 h X t n 1 T H d u A A A A A A I A A A A A A A N m A A D A A A A A E A A A A H C 6 a h W q D q f g q y p G + s s f B S o A A A A A B I A A A K A A A A A Q A A A A 8 f s A 3 f J M o Y Q w r O P u S R L b 5 l A A A A C K a Y d y q v E h q D S S o v k N + u 0 J N Y 4 S q 2 A X G c V c 6 j h 6 L R c p x 5 f d D i 9 J t M D C z d K G p s B u t + + k c k U z 5 H w i Y 2 9 8 8 B z W T 0 n v 5 1 P U a S H J C 4 Z J J G k 3 N R O f P R Q A A A C y h e V 4 2 u 6 F l f H w r H 8 + H 4 q V K 0 a G X Q = = < / D a t a M a s h u p > 
</file>

<file path=customXml/itemProps1.xml><?xml version="1.0" encoding="utf-8"?>
<ds:datastoreItem xmlns:ds="http://schemas.openxmlformats.org/officeDocument/2006/customXml" ds:itemID="{86F4DE8B-AA5A-4ABE-A698-E18092937D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Guidance</vt:lpstr>
      <vt:lpstr>Carrying Charge Calculation</vt:lpstr>
      <vt:lpstr>Towns</vt:lpstr>
      <vt:lpstr>2026HUDLimits</vt:lpstr>
      <vt:lpstr>Assets</vt:lpstr>
      <vt:lpstr>Medical</vt:lpstr>
      <vt:lpstr>Surcharge</vt:lpstr>
      <vt:lpstr>'Carrying Charge Calculation'!Print_Area</vt:lpstr>
      <vt:lpstr>Surcharge!Print_Area</vt:lpstr>
    </vt:vector>
  </TitlesOfParts>
  <Company>CHFA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Debra Olson</dc:creator>
  <cp:lastModifiedBy>Kedron, Kolisha</cp:lastModifiedBy>
  <cp:lastPrinted>2024-06-18T13:47:34Z</cp:lastPrinted>
  <dcterms:created xsi:type="dcterms:W3CDTF">2007-01-02T17:29:24Z</dcterms:created>
  <dcterms:modified xsi:type="dcterms:W3CDTF">2026-06-30T15:33:34Z</dcterms:modified>
</cp:coreProperties>
</file>