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codeName="ThisWorkbook" defaultThemeVersion="124226"/>
  <mc:AlternateContent xmlns:mc="http://schemas.openxmlformats.org/markup-compatibility/2006">
    <mc:Choice Requires="x15">
      <x15ac:absPath xmlns:x15ac="http://schemas.microsoft.com/office/spreadsheetml/2010/11/ac" url="Y:\CHFA Portfolio\-- WEBSITE DOCUMENTS\"/>
    </mc:Choice>
  </mc:AlternateContent>
  <xr:revisionPtr revIDLastSave="0" documentId="8_{114F4A75-015E-46A1-A3E3-06852DE468A9}" xr6:coauthVersionLast="47" xr6:coauthVersionMax="47" xr10:uidLastSave="{00000000-0000-0000-0000-000000000000}"/>
  <bookViews>
    <workbookView xWindow="28680" yWindow="-120" windowWidth="29040" windowHeight="15840" firstSheet="2" activeTab="3" xr2:uid="{00000000-000D-0000-FFFF-FFFF00000000}"/>
  </bookViews>
  <sheets>
    <sheet name="Section8-Town Sort" sheetId="7" state="hidden" r:id="rId1"/>
    <sheet name="FMRs--Town Sort" sheetId="8" state="hidden" r:id="rId2"/>
    <sheet name="Instructions - Start Here" sheetId="6" r:id="rId3"/>
    <sheet name="Input Page" sheetId="1" r:id="rId4"/>
    <sheet name="TownBreak-Out-IncLmts&amp;FMRs" sheetId="4" state="hidden" r:id="rId5"/>
    <sheet name="Base Analysis" sheetId="2" state="hidden" r:id="rId6"/>
    <sheet name="Cash Flow Per Strat" sheetId="5" r:id="rId7"/>
  </sheets>
  <definedNames>
    <definedName name="LIMITS_COUNTYLEVEL">#REF!</definedName>
    <definedName name="MTSP2018">#REF!</definedName>
    <definedName name="_xlnm.Print_Area" localSheetId="3">'Input Page'!$A$1:$AN$46</definedName>
    <definedName name="_xlnm.Print_Area" localSheetId="2">'Instructions - Start Here'!$A$1:$L$63</definedName>
    <definedName name="Section8">'Section8-Town Sort'!$A$1:$AJ$3396</definedName>
    <definedName name="Towns">'TownBreak-Out-IncLmts&amp;FMRs'!$A$3:$A$172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 i="5" l="1"/>
  <c r="I26" i="5"/>
  <c r="B53" i="5" l="1"/>
  <c r="B52" i="5"/>
  <c r="B51" i="5"/>
  <c r="C53" i="5"/>
  <c r="C52" i="5"/>
  <c r="C51" i="5"/>
  <c r="I51" i="5" l="1"/>
  <c r="B25" i="1" s="1"/>
  <c r="J51" i="5" l="1"/>
  <c r="I33" i="5"/>
  <c r="K51" i="5" l="1"/>
  <c r="I35" i="5"/>
  <c r="I39" i="5" s="1"/>
  <c r="I43" i="5" s="1"/>
  <c r="E8" i="1"/>
  <c r="L51" i="5" l="1"/>
  <c r="J42" i="5"/>
  <c r="M51" i="5" l="1"/>
  <c r="G2" i="5"/>
  <c r="N51" i="5" l="1"/>
  <c r="J44" i="5"/>
  <c r="O51" i="5" l="1"/>
  <c r="J15" i="5"/>
  <c r="J37" i="5"/>
  <c r="J24" i="5"/>
  <c r="K24" i="5" s="1"/>
  <c r="L24" i="5" s="1"/>
  <c r="M24" i="5" s="1"/>
  <c r="N24" i="5" s="1"/>
  <c r="O24" i="5" s="1"/>
  <c r="P24" i="5" s="1"/>
  <c r="Q24" i="5" s="1"/>
  <c r="R24" i="5" s="1"/>
  <c r="S24" i="5" s="1"/>
  <c r="T24" i="5" s="1"/>
  <c r="U24" i="5" s="1"/>
  <c r="V24" i="5" s="1"/>
  <c r="W24" i="5" s="1"/>
  <c r="X24" i="5" s="1"/>
  <c r="K44" i="5"/>
  <c r="L44" i="5" s="1"/>
  <c r="M44" i="5" s="1"/>
  <c r="N44" i="5" s="1"/>
  <c r="O44" i="5" s="1"/>
  <c r="P44" i="5" s="1"/>
  <c r="Q44" i="5" s="1"/>
  <c r="R44" i="5" s="1"/>
  <c r="S44" i="5" s="1"/>
  <c r="T44" i="5" s="1"/>
  <c r="U44" i="5" s="1"/>
  <c r="V44" i="5" s="1"/>
  <c r="W44" i="5" s="1"/>
  <c r="X44" i="5" s="1"/>
  <c r="P51" i="5" l="1"/>
  <c r="K37" i="5"/>
  <c r="J32" i="5"/>
  <c r="J23" i="5"/>
  <c r="J36" i="5"/>
  <c r="J19" i="5"/>
  <c r="K19" i="5" s="1"/>
  <c r="L19" i="5" s="1"/>
  <c r="M19" i="5" s="1"/>
  <c r="N19" i="5" s="1"/>
  <c r="O19" i="5" s="1"/>
  <c r="P19" i="5" s="1"/>
  <c r="Q19" i="5" s="1"/>
  <c r="R19" i="5" s="1"/>
  <c r="S19" i="5" s="1"/>
  <c r="T19" i="5" s="1"/>
  <c r="U19" i="5" s="1"/>
  <c r="V19" i="5" s="1"/>
  <c r="W19" i="5" s="1"/>
  <c r="X19" i="5" s="1"/>
  <c r="Q51" i="5" l="1"/>
  <c r="L37" i="5"/>
  <c r="K36" i="5"/>
  <c r="L36" i="5" s="1"/>
  <c r="M36" i="5" s="1"/>
  <c r="R51" i="5" l="1"/>
  <c r="M37" i="5"/>
  <c r="N36" i="5"/>
  <c r="S51" i="5" l="1"/>
  <c r="N37" i="5"/>
  <c r="O36" i="5"/>
  <c r="T51" i="5" l="1"/>
  <c r="O37" i="5"/>
  <c r="P36" i="5"/>
  <c r="U51" i="5" l="1"/>
  <c r="P37" i="5"/>
  <c r="Q37" i="5" s="1"/>
  <c r="Q36" i="5"/>
  <c r="V51" i="5" l="1"/>
  <c r="R36" i="5"/>
  <c r="W51" i="5" l="1"/>
  <c r="R37" i="5"/>
  <c r="S36" i="5"/>
  <c r="X51" i="5" l="1"/>
  <c r="S37" i="5"/>
  <c r="T36" i="5"/>
  <c r="T37" i="5" l="1"/>
  <c r="U36" i="5"/>
  <c r="U37" i="5" l="1"/>
  <c r="V36" i="5"/>
  <c r="V37" i="5" l="1"/>
  <c r="W36" i="5"/>
  <c r="W37" i="5" l="1"/>
  <c r="X36" i="5"/>
  <c r="X37" i="5" l="1"/>
  <c r="J30" i="5"/>
  <c r="J31" i="5"/>
  <c r="J29" i="5"/>
  <c r="J16" i="5"/>
  <c r="J17" i="5"/>
  <c r="J18" i="5"/>
  <c r="J20" i="5"/>
  <c r="J21" i="5"/>
  <c r="J22" i="5"/>
  <c r="J25" i="5"/>
  <c r="K10" i="5"/>
  <c r="L10" i="5" l="1"/>
  <c r="K42" i="5"/>
  <c r="G3" i="5"/>
  <c r="I50" i="5" s="1"/>
  <c r="I52" i="5" l="1"/>
  <c r="M10" i="5"/>
  <c r="L42" i="5"/>
  <c r="K30" i="5"/>
  <c r="L30" i="5" s="1"/>
  <c r="M30" i="5" s="1"/>
  <c r="N30" i="5" s="1"/>
  <c r="O30" i="5" s="1"/>
  <c r="P30" i="5" s="1"/>
  <c r="Q30" i="5" s="1"/>
  <c r="R30" i="5" s="1"/>
  <c r="S30" i="5" s="1"/>
  <c r="T30" i="5" s="1"/>
  <c r="U30" i="5" s="1"/>
  <c r="V30" i="5" s="1"/>
  <c r="W30" i="5" s="1"/>
  <c r="X30" i="5" s="1"/>
  <c r="K31" i="5"/>
  <c r="L31" i="5" s="1"/>
  <c r="M31" i="5" s="1"/>
  <c r="N31" i="5" s="1"/>
  <c r="O31" i="5" s="1"/>
  <c r="P31" i="5" s="1"/>
  <c r="Q31" i="5" s="1"/>
  <c r="R31" i="5" s="1"/>
  <c r="S31" i="5" s="1"/>
  <c r="T31" i="5" s="1"/>
  <c r="U31" i="5" s="1"/>
  <c r="V31" i="5" s="1"/>
  <c r="W31" i="5" s="1"/>
  <c r="X31" i="5" s="1"/>
  <c r="K32" i="5"/>
  <c r="L32" i="5" s="1"/>
  <c r="M32" i="5" s="1"/>
  <c r="N32" i="5" s="1"/>
  <c r="O32" i="5" s="1"/>
  <c r="P32" i="5" s="1"/>
  <c r="Q32" i="5" s="1"/>
  <c r="R32" i="5" s="1"/>
  <c r="S32" i="5" s="1"/>
  <c r="T32" i="5" s="1"/>
  <c r="U32" i="5" s="1"/>
  <c r="V32" i="5" s="1"/>
  <c r="W32" i="5" s="1"/>
  <c r="X32" i="5" s="1"/>
  <c r="K15" i="5"/>
  <c r="L15" i="5" s="1"/>
  <c r="M15" i="5" s="1"/>
  <c r="N15" i="5" s="1"/>
  <c r="O15" i="5" s="1"/>
  <c r="P15" i="5" s="1"/>
  <c r="Q15" i="5" s="1"/>
  <c r="R15" i="5" s="1"/>
  <c r="S15" i="5" s="1"/>
  <c r="T15" i="5" s="1"/>
  <c r="U15" i="5" s="1"/>
  <c r="V15" i="5" s="1"/>
  <c r="W15" i="5" s="1"/>
  <c r="X15" i="5" s="1"/>
  <c r="K16" i="5"/>
  <c r="L16" i="5" s="1"/>
  <c r="M16" i="5" s="1"/>
  <c r="N16" i="5" s="1"/>
  <c r="O16" i="5" s="1"/>
  <c r="P16" i="5" s="1"/>
  <c r="Q16" i="5" s="1"/>
  <c r="R16" i="5" s="1"/>
  <c r="S16" i="5" s="1"/>
  <c r="T16" i="5" s="1"/>
  <c r="U16" i="5" s="1"/>
  <c r="V16" i="5" s="1"/>
  <c r="W16" i="5" s="1"/>
  <c r="X16" i="5" s="1"/>
  <c r="K17" i="5"/>
  <c r="L17" i="5" s="1"/>
  <c r="M17" i="5" s="1"/>
  <c r="N17" i="5" s="1"/>
  <c r="O17" i="5" s="1"/>
  <c r="P17" i="5" s="1"/>
  <c r="Q17" i="5" s="1"/>
  <c r="R17" i="5" s="1"/>
  <c r="S17" i="5" s="1"/>
  <c r="T17" i="5" s="1"/>
  <c r="U17" i="5" s="1"/>
  <c r="V17" i="5" s="1"/>
  <c r="W17" i="5" s="1"/>
  <c r="X17" i="5" s="1"/>
  <c r="K18" i="5"/>
  <c r="L18" i="5" s="1"/>
  <c r="M18" i="5" s="1"/>
  <c r="N18" i="5" s="1"/>
  <c r="O18" i="5" s="1"/>
  <c r="P18" i="5" s="1"/>
  <c r="Q18" i="5" s="1"/>
  <c r="R18" i="5" s="1"/>
  <c r="S18" i="5" s="1"/>
  <c r="T18" i="5" s="1"/>
  <c r="U18" i="5" s="1"/>
  <c r="V18" i="5" s="1"/>
  <c r="W18" i="5" s="1"/>
  <c r="X18" i="5" s="1"/>
  <c r="K20" i="5"/>
  <c r="L20" i="5" s="1"/>
  <c r="M20" i="5" s="1"/>
  <c r="N20" i="5" s="1"/>
  <c r="O20" i="5" s="1"/>
  <c r="P20" i="5" s="1"/>
  <c r="Q20" i="5" s="1"/>
  <c r="R20" i="5" s="1"/>
  <c r="S20" i="5" s="1"/>
  <c r="T20" i="5" s="1"/>
  <c r="U20" i="5" s="1"/>
  <c r="V20" i="5" s="1"/>
  <c r="W20" i="5" s="1"/>
  <c r="X20" i="5" s="1"/>
  <c r="K21" i="5"/>
  <c r="L21" i="5" s="1"/>
  <c r="M21" i="5" s="1"/>
  <c r="N21" i="5" s="1"/>
  <c r="O21" i="5" s="1"/>
  <c r="P21" i="5" s="1"/>
  <c r="Q21" i="5" s="1"/>
  <c r="R21" i="5" s="1"/>
  <c r="S21" i="5" s="1"/>
  <c r="T21" i="5" s="1"/>
  <c r="U21" i="5" s="1"/>
  <c r="V21" i="5" s="1"/>
  <c r="W21" i="5" s="1"/>
  <c r="X21" i="5" s="1"/>
  <c r="K22" i="5"/>
  <c r="L22" i="5" s="1"/>
  <c r="M22" i="5" s="1"/>
  <c r="N22" i="5" s="1"/>
  <c r="O22" i="5" s="1"/>
  <c r="P22" i="5" s="1"/>
  <c r="Q22" i="5" s="1"/>
  <c r="R22" i="5" s="1"/>
  <c r="S22" i="5" s="1"/>
  <c r="T22" i="5" s="1"/>
  <c r="U22" i="5" s="1"/>
  <c r="V22" i="5" s="1"/>
  <c r="W22" i="5" s="1"/>
  <c r="X22" i="5" s="1"/>
  <c r="K23" i="5"/>
  <c r="L23" i="5" s="1"/>
  <c r="M23" i="5" s="1"/>
  <c r="N23" i="5" s="1"/>
  <c r="O23" i="5" s="1"/>
  <c r="P23" i="5" s="1"/>
  <c r="Q23" i="5" s="1"/>
  <c r="R23" i="5" s="1"/>
  <c r="S23" i="5" s="1"/>
  <c r="T23" i="5" s="1"/>
  <c r="U23" i="5" s="1"/>
  <c r="V23" i="5" s="1"/>
  <c r="W23" i="5" s="1"/>
  <c r="X23" i="5" s="1"/>
  <c r="K25" i="5"/>
  <c r="L25" i="5" s="1"/>
  <c r="M25" i="5" s="1"/>
  <c r="N25" i="5" s="1"/>
  <c r="O25" i="5" s="1"/>
  <c r="P25" i="5" s="1"/>
  <c r="Q25" i="5" s="1"/>
  <c r="R25" i="5" s="1"/>
  <c r="S25" i="5" s="1"/>
  <c r="T25" i="5" s="1"/>
  <c r="U25" i="5" s="1"/>
  <c r="V25" i="5" s="1"/>
  <c r="W25" i="5" s="1"/>
  <c r="X25" i="5" s="1"/>
  <c r="I49" i="5" l="1"/>
  <c r="H25" i="1"/>
  <c r="I55" i="5"/>
  <c r="N10" i="5"/>
  <c r="M42" i="5"/>
  <c r="K29" i="5"/>
  <c r="O10" i="5" l="1"/>
  <c r="N42" i="5"/>
  <c r="L29" i="5"/>
  <c r="K33" i="5"/>
  <c r="K50" i="5" s="1"/>
  <c r="J33" i="5"/>
  <c r="J50" i="5" s="1"/>
  <c r="D191" i="2"/>
  <c r="E43" i="2" s="1"/>
  <c r="J49" i="5" l="1"/>
  <c r="J55" i="5"/>
  <c r="K49" i="5"/>
  <c r="K55" i="5"/>
  <c r="P10" i="5"/>
  <c r="O42" i="5"/>
  <c r="M29" i="5"/>
  <c r="L33" i="5"/>
  <c r="L50" i="5" s="1"/>
  <c r="L49" i="5" l="1"/>
  <c r="L55" i="5"/>
  <c r="Q10" i="5"/>
  <c r="P42" i="5"/>
  <c r="N29" i="5"/>
  <c r="M33" i="5"/>
  <c r="M50" i="5" s="1"/>
  <c r="M49" i="5" l="1"/>
  <c r="M55" i="5"/>
  <c r="R10" i="5"/>
  <c r="Q42" i="5"/>
  <c r="I46" i="5"/>
  <c r="I47" i="5" s="1"/>
  <c r="O29" i="5"/>
  <c r="N33" i="5"/>
  <c r="N50" i="5" s="1"/>
  <c r="E20" i="2"/>
  <c r="E19" i="2"/>
  <c r="E38" i="2"/>
  <c r="E17" i="2"/>
  <c r="E37" i="2"/>
  <c r="E15" i="2"/>
  <c r="E36" i="2"/>
  <c r="E12" i="2"/>
  <c r="E32" i="2"/>
  <c r="E10" i="2"/>
  <c r="E30" i="2"/>
  <c r="E22" i="2"/>
  <c r="E194" i="2"/>
  <c r="E8" i="2"/>
  <c r="E4" i="2"/>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62" i="1"/>
  <c r="E188" i="2" l="1"/>
  <c r="N49" i="5"/>
  <c r="N55" i="5"/>
  <c r="S10" i="5"/>
  <c r="R42" i="5"/>
  <c r="P29" i="5"/>
  <c r="O33" i="5"/>
  <c r="O50" i="5" s="1"/>
  <c r="E196" i="2"/>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O49" i="5" l="1"/>
  <c r="O55" i="5"/>
  <c r="T10" i="5"/>
  <c r="S42" i="5"/>
  <c r="Q29" i="5"/>
  <c r="P33" i="5"/>
  <c r="P50" i="5" s="1"/>
  <c r="Z43" i="1"/>
  <c r="R17" i="1"/>
  <c r="P49" i="5" l="1"/>
  <c r="P55" i="5"/>
  <c r="U10" i="5"/>
  <c r="T42" i="5"/>
  <c r="R29" i="5"/>
  <c r="Q33" i="5"/>
  <c r="Q50" i="5" s="1"/>
  <c r="S8" i="1"/>
  <c r="I8" i="1"/>
  <c r="Q49" i="5" l="1"/>
  <c r="Q55" i="5"/>
  <c r="V10" i="5"/>
  <c r="U42" i="5"/>
  <c r="S29" i="5"/>
  <c r="R33" i="5"/>
  <c r="R50" i="5" s="1"/>
  <c r="J65" i="1"/>
  <c r="J67" i="1"/>
  <c r="J69" i="1"/>
  <c r="J71" i="1"/>
  <c r="J73" i="1"/>
  <c r="J75" i="1"/>
  <c r="J77" i="1"/>
  <c r="J79" i="1"/>
  <c r="J81" i="1"/>
  <c r="J83" i="1"/>
  <c r="J85" i="1"/>
  <c r="J87" i="1"/>
  <c r="J89" i="1"/>
  <c r="J91" i="1"/>
  <c r="J93" i="1"/>
  <c r="J95" i="1"/>
  <c r="J97" i="1"/>
  <c r="J99" i="1"/>
  <c r="J101" i="1"/>
  <c r="J103" i="1"/>
  <c r="J105" i="1"/>
  <c r="J107" i="1"/>
  <c r="J109" i="1"/>
  <c r="J111" i="1"/>
  <c r="J113" i="1"/>
  <c r="J115" i="1"/>
  <c r="J117" i="1"/>
  <c r="J119" i="1"/>
  <c r="J121" i="1"/>
  <c r="J123" i="1"/>
  <c r="J125" i="1"/>
  <c r="J127" i="1"/>
  <c r="J129" i="1"/>
  <c r="J131" i="1"/>
  <c r="J133" i="1"/>
  <c r="J135" i="1"/>
  <c r="J137" i="1"/>
  <c r="J139" i="1"/>
  <c r="J141" i="1"/>
  <c r="J143" i="1"/>
  <c r="J145" i="1"/>
  <c r="J147" i="1"/>
  <c r="J149" i="1"/>
  <c r="J151" i="1"/>
  <c r="J153" i="1"/>
  <c r="J155" i="1"/>
  <c r="J157" i="1"/>
  <c r="J159" i="1"/>
  <c r="J161" i="1"/>
  <c r="J163" i="1"/>
  <c r="J165" i="1"/>
  <c r="J167" i="1"/>
  <c r="J169" i="1"/>
  <c r="J171" i="1"/>
  <c r="J173" i="1"/>
  <c r="J175" i="1"/>
  <c r="J177" i="1"/>
  <c r="J179" i="1"/>
  <c r="J181" i="1"/>
  <c r="J183" i="1"/>
  <c r="J185" i="1"/>
  <c r="J187" i="1"/>
  <c r="J189" i="1"/>
  <c r="J191" i="1"/>
  <c r="J193" i="1"/>
  <c r="J195" i="1"/>
  <c r="J197" i="1"/>
  <c r="J199" i="1"/>
  <c r="J201" i="1"/>
  <c r="J203" i="1"/>
  <c r="J205" i="1"/>
  <c r="J207" i="1"/>
  <c r="J209" i="1"/>
  <c r="J211" i="1"/>
  <c r="J213" i="1"/>
  <c r="J215" i="1"/>
  <c r="J217" i="1"/>
  <c r="J219" i="1"/>
  <c r="J221" i="1"/>
  <c r="J223" i="1"/>
  <c r="J225" i="1"/>
  <c r="J227" i="1"/>
  <c r="J229" i="1"/>
  <c r="J231" i="1"/>
  <c r="J233" i="1"/>
  <c r="J235" i="1"/>
  <c r="J237" i="1"/>
  <c r="J239" i="1"/>
  <c r="J241" i="1"/>
  <c r="J243" i="1"/>
  <c r="J245" i="1"/>
  <c r="J247" i="1"/>
  <c r="J249" i="1"/>
  <c r="J251" i="1"/>
  <c r="J253" i="1"/>
  <c r="J255" i="1"/>
  <c r="J257" i="1"/>
  <c r="J259" i="1"/>
  <c r="J261" i="1"/>
  <c r="J263" i="1"/>
  <c r="J265" i="1"/>
  <c r="J267" i="1"/>
  <c r="J269" i="1"/>
  <c r="J271" i="1"/>
  <c r="J273" i="1"/>
  <c r="J275" i="1"/>
  <c r="J277" i="1"/>
  <c r="J279" i="1"/>
  <c r="J281" i="1"/>
  <c r="J63" i="1"/>
  <c r="J66" i="1"/>
  <c r="J68" i="1"/>
  <c r="J70" i="1"/>
  <c r="J72" i="1"/>
  <c r="J74" i="1"/>
  <c r="J76" i="1"/>
  <c r="J78" i="1"/>
  <c r="J80" i="1"/>
  <c r="J82" i="1"/>
  <c r="J84" i="1"/>
  <c r="J86" i="1"/>
  <c r="J88" i="1"/>
  <c r="J90" i="1"/>
  <c r="J92" i="1"/>
  <c r="J94" i="1"/>
  <c r="J96" i="1"/>
  <c r="J98" i="1"/>
  <c r="J100" i="1"/>
  <c r="J102" i="1"/>
  <c r="J104" i="1"/>
  <c r="J106" i="1"/>
  <c r="J108" i="1"/>
  <c r="J110" i="1"/>
  <c r="J112" i="1"/>
  <c r="J114" i="1"/>
  <c r="J116" i="1"/>
  <c r="J118" i="1"/>
  <c r="J120" i="1"/>
  <c r="J122" i="1"/>
  <c r="J124" i="1"/>
  <c r="J126" i="1"/>
  <c r="J128" i="1"/>
  <c r="J130" i="1"/>
  <c r="J132" i="1"/>
  <c r="J134" i="1"/>
  <c r="J136" i="1"/>
  <c r="J138" i="1"/>
  <c r="J140" i="1"/>
  <c r="J142" i="1"/>
  <c r="J144" i="1"/>
  <c r="J146" i="1"/>
  <c r="J148" i="1"/>
  <c r="J150" i="1"/>
  <c r="J152" i="1"/>
  <c r="J154" i="1"/>
  <c r="J156" i="1"/>
  <c r="J158" i="1"/>
  <c r="J160" i="1"/>
  <c r="J162" i="1"/>
  <c r="J164" i="1"/>
  <c r="J166" i="1"/>
  <c r="J168" i="1"/>
  <c r="J170" i="1"/>
  <c r="J172" i="1"/>
  <c r="J174" i="1"/>
  <c r="J176" i="1"/>
  <c r="J178" i="1"/>
  <c r="J180" i="1"/>
  <c r="J182" i="1"/>
  <c r="J184" i="1"/>
  <c r="J186" i="1"/>
  <c r="J188" i="1"/>
  <c r="J190" i="1"/>
  <c r="J192" i="1"/>
  <c r="J194" i="1"/>
  <c r="J196" i="1"/>
  <c r="J198" i="1"/>
  <c r="J200" i="1"/>
  <c r="J202" i="1"/>
  <c r="J204" i="1"/>
  <c r="J206" i="1"/>
  <c r="J208" i="1"/>
  <c r="J210" i="1"/>
  <c r="J212" i="1"/>
  <c r="J214" i="1"/>
  <c r="J216" i="1"/>
  <c r="J218" i="1"/>
  <c r="J220" i="1"/>
  <c r="J222" i="1"/>
  <c r="J224" i="1"/>
  <c r="J226" i="1"/>
  <c r="J228" i="1"/>
  <c r="J230" i="1"/>
  <c r="J232" i="1"/>
  <c r="J234" i="1"/>
  <c r="J236" i="1"/>
  <c r="J238" i="1"/>
  <c r="J240" i="1"/>
  <c r="J242" i="1"/>
  <c r="J244" i="1"/>
  <c r="J246" i="1"/>
  <c r="J248" i="1"/>
  <c r="J250" i="1"/>
  <c r="J252" i="1"/>
  <c r="J254" i="1"/>
  <c r="J256" i="1"/>
  <c r="J258" i="1"/>
  <c r="J260" i="1"/>
  <c r="J262" i="1"/>
  <c r="J264" i="1"/>
  <c r="J266" i="1"/>
  <c r="J268" i="1"/>
  <c r="J270" i="1"/>
  <c r="J272" i="1"/>
  <c r="J274" i="1"/>
  <c r="J276" i="1"/>
  <c r="J278" i="1"/>
  <c r="J280" i="1"/>
  <c r="J62" i="1"/>
  <c r="J64" i="1"/>
  <c r="S10" i="1"/>
  <c r="J15" i="1"/>
  <c r="K15" i="1"/>
  <c r="L15" i="1"/>
  <c r="M15" i="1"/>
  <c r="N15" i="1"/>
  <c r="O15" i="1"/>
  <c r="P15" i="1"/>
  <c r="Q15" i="1"/>
  <c r="R49" i="5" l="1"/>
  <c r="R55" i="5"/>
  <c r="W10" i="5"/>
  <c r="V42" i="5"/>
  <c r="T29" i="5"/>
  <c r="S33" i="5"/>
  <c r="S50" i="5" s="1"/>
  <c r="S49" i="5" l="1"/>
  <c r="S55" i="5"/>
  <c r="X10" i="5"/>
  <c r="X42" i="5" s="1"/>
  <c r="W42" i="5"/>
  <c r="U29" i="5"/>
  <c r="T33" i="5"/>
  <c r="T50" i="5" s="1"/>
  <c r="N21" i="1"/>
  <c r="T49" i="5" l="1"/>
  <c r="T55" i="5"/>
  <c r="V29" i="5"/>
  <c r="U33" i="5"/>
  <c r="U50" i="5" s="1"/>
  <c r="I15" i="1"/>
  <c r="U49" i="5" l="1"/>
  <c r="U55" i="5"/>
  <c r="W29" i="5"/>
  <c r="V33" i="5"/>
  <c r="V50" i="5" s="1"/>
  <c r="R15" i="1"/>
  <c r="S45" i="1" s="1"/>
  <c r="V49" i="5" l="1"/>
  <c r="V55" i="5"/>
  <c r="X29" i="5"/>
  <c r="X33" i="5" s="1"/>
  <c r="X50" i="5" s="1"/>
  <c r="W33" i="5"/>
  <c r="W50" i="5" s="1"/>
  <c r="Q38" i="1"/>
  <c r="T38" i="1" s="1"/>
  <c r="Q34" i="1"/>
  <c r="T34" i="1" s="1"/>
  <c r="Q30" i="1"/>
  <c r="Q23" i="1"/>
  <c r="AO17" i="1" s="1"/>
  <c r="W49" i="5" l="1"/>
  <c r="W55" i="5"/>
  <c r="X49" i="5"/>
  <c r="X55" i="5"/>
  <c r="T30" i="1"/>
  <c r="T43" i="1"/>
  <c r="J13" i="5" s="1"/>
  <c r="J14" i="5" s="1"/>
  <c r="H42" i="1"/>
  <c r="M39" i="1"/>
  <c r="N22" i="1"/>
  <c r="Q21" i="1" s="1"/>
  <c r="N23" i="1"/>
  <c r="Q22" i="1" s="1"/>
  <c r="M30" i="1"/>
  <c r="R18" i="1"/>
  <c r="J52" i="5" l="1"/>
  <c r="S46" i="1"/>
  <c r="M38" i="1"/>
  <c r="M34" i="1"/>
  <c r="E198" i="2" l="1"/>
  <c r="E195" i="2"/>
  <c r="E197" i="2" s="1"/>
  <c r="M35" i="1"/>
  <c r="AO16" i="1"/>
  <c r="M31" i="1"/>
  <c r="AO15" i="1"/>
  <c r="P142" i="1" l="1"/>
  <c r="P157" i="1"/>
  <c r="P176" i="1"/>
  <c r="P190" i="1"/>
  <c r="P204" i="1"/>
  <c r="P217" i="1"/>
  <c r="P234" i="1"/>
  <c r="P179" i="1"/>
  <c r="P241" i="1"/>
  <c r="P181" i="1"/>
  <c r="P228" i="1"/>
  <c r="P189" i="1"/>
  <c r="P233" i="1"/>
  <c r="P143" i="1"/>
  <c r="P159" i="1"/>
  <c r="P177" i="1"/>
  <c r="P192" i="1"/>
  <c r="P207" i="1"/>
  <c r="P218" i="1"/>
  <c r="P239" i="1"/>
  <c r="P165" i="1"/>
  <c r="P211" i="1"/>
  <c r="P147" i="1"/>
  <c r="P212" i="1"/>
  <c r="P173" i="1"/>
  <c r="P144" i="1"/>
  <c r="P161" i="1"/>
  <c r="P178" i="1"/>
  <c r="P193" i="1"/>
  <c r="P209" i="1"/>
  <c r="P219" i="1"/>
  <c r="P240" i="1"/>
  <c r="P145" i="1"/>
  <c r="P194" i="1"/>
  <c r="P221" i="1"/>
  <c r="P168" i="1"/>
  <c r="P195" i="1"/>
  <c r="P203" i="1"/>
  <c r="P148" i="1"/>
  <c r="P170" i="1"/>
  <c r="P183" i="1"/>
  <c r="P197" i="1"/>
  <c r="P213" i="1"/>
  <c r="P229" i="1"/>
  <c r="P151" i="1"/>
  <c r="P171" i="1"/>
  <c r="P185" i="1"/>
  <c r="P198" i="1"/>
  <c r="P215" i="1"/>
  <c r="P232" i="1"/>
  <c r="P155" i="1"/>
  <c r="P216" i="1"/>
  <c r="P104" i="1"/>
  <c r="P149" i="1"/>
  <c r="P205" i="1"/>
  <c r="P237" i="1"/>
  <c r="P150" i="1"/>
  <c r="P174" i="1"/>
  <c r="P214" i="1"/>
  <c r="P230" i="1"/>
  <c r="P223" i="1"/>
  <c r="P200" i="1"/>
  <c r="P153" i="1"/>
  <c r="P169" i="1"/>
  <c r="P201" i="1"/>
  <c r="P225" i="1"/>
  <c r="P206" i="1"/>
  <c r="P199" i="1"/>
  <c r="P231" i="1"/>
  <c r="P208" i="1"/>
  <c r="P146" i="1"/>
  <c r="P154" i="1"/>
  <c r="P162" i="1"/>
  <c r="P186" i="1"/>
  <c r="P202" i="1"/>
  <c r="P210" i="1"/>
  <c r="P226" i="1"/>
  <c r="P163" i="1"/>
  <c r="P187" i="1"/>
  <c r="P227" i="1"/>
  <c r="P235" i="1"/>
  <c r="P166" i="1"/>
  <c r="P222" i="1"/>
  <c r="P175" i="1"/>
  <c r="P152" i="1"/>
  <c r="P224" i="1"/>
  <c r="P156" i="1"/>
  <c r="P164" i="1"/>
  <c r="P172" i="1"/>
  <c r="P180" i="1"/>
  <c r="P188" i="1"/>
  <c r="P196" i="1"/>
  <c r="P220" i="1"/>
  <c r="P236" i="1"/>
  <c r="P158" i="1"/>
  <c r="P182" i="1"/>
  <c r="P238" i="1"/>
  <c r="P167" i="1"/>
  <c r="P191" i="1"/>
  <c r="P160" i="1"/>
  <c r="P184" i="1"/>
  <c r="P76" i="1"/>
  <c r="P80" i="1"/>
  <c r="P84" i="1"/>
  <c r="P88" i="1"/>
  <c r="P92" i="1"/>
  <c r="P96" i="1"/>
  <c r="P100" i="1"/>
  <c r="P108" i="1"/>
  <c r="P112" i="1"/>
  <c r="P116" i="1"/>
  <c r="P120" i="1"/>
  <c r="P124" i="1"/>
  <c r="P128" i="1"/>
  <c r="P132" i="1"/>
  <c r="P136" i="1"/>
  <c r="P140" i="1"/>
  <c r="P77" i="1"/>
  <c r="P81" i="1"/>
  <c r="P85" i="1"/>
  <c r="P89" i="1"/>
  <c r="P93" i="1"/>
  <c r="P97" i="1"/>
  <c r="P101" i="1"/>
  <c r="P105" i="1"/>
  <c r="P109" i="1"/>
  <c r="P113" i="1"/>
  <c r="P117" i="1"/>
  <c r="P121" i="1"/>
  <c r="P125" i="1"/>
  <c r="P129" i="1"/>
  <c r="P133" i="1"/>
  <c r="P137" i="1"/>
  <c r="P141" i="1"/>
  <c r="P78" i="1"/>
  <c r="P82" i="1"/>
  <c r="P86" i="1"/>
  <c r="P90" i="1"/>
  <c r="P94" i="1"/>
  <c r="P98" i="1"/>
  <c r="P102" i="1"/>
  <c r="P106" i="1"/>
  <c r="P110" i="1"/>
  <c r="P114" i="1"/>
  <c r="P118" i="1"/>
  <c r="P122" i="1"/>
  <c r="P126" i="1"/>
  <c r="P130" i="1"/>
  <c r="P134" i="1"/>
  <c r="P138" i="1"/>
  <c r="P79" i="1"/>
  <c r="P83" i="1"/>
  <c r="P87" i="1"/>
  <c r="P91" i="1"/>
  <c r="P95" i="1"/>
  <c r="P99" i="1"/>
  <c r="P103" i="1"/>
  <c r="P107" i="1"/>
  <c r="P111" i="1"/>
  <c r="P115" i="1"/>
  <c r="P119" i="1"/>
  <c r="P123" i="1"/>
  <c r="P127" i="1"/>
  <c r="P131" i="1"/>
  <c r="P135" i="1"/>
  <c r="P139" i="1"/>
  <c r="P75" i="1"/>
  <c r="P73" i="1"/>
  <c r="P74" i="1"/>
  <c r="P72" i="1"/>
  <c r="P62" i="1"/>
  <c r="P64" i="1"/>
  <c r="P66" i="1"/>
  <c r="P68" i="1"/>
  <c r="P70" i="1"/>
  <c r="P63" i="1"/>
  <c r="P65" i="1"/>
  <c r="P67" i="1"/>
  <c r="P69" i="1"/>
  <c r="P71" i="1"/>
  <c r="Z30" i="1" l="1"/>
  <c r="Z38" i="1"/>
  <c r="Z34" i="1"/>
  <c r="Z40" i="1" l="1"/>
  <c r="J26" i="5" l="1"/>
  <c r="K13" i="5"/>
  <c r="K14" i="5" s="1"/>
  <c r="K26" i="5" l="1"/>
  <c r="K35" i="5" s="1"/>
  <c r="K39" i="5" s="1"/>
  <c r="K43" i="5" s="1"/>
  <c r="K46" i="5" s="1"/>
  <c r="K52" i="5"/>
  <c r="L13" i="5"/>
  <c r="J35" i="5"/>
  <c r="L14" i="5" l="1"/>
  <c r="L52" i="5" s="1"/>
  <c r="K40" i="5"/>
  <c r="J39" i="5"/>
  <c r="J43" i="5" s="1"/>
  <c r="J46" i="5" s="1"/>
  <c r="J47" i="5" s="1"/>
  <c r="K47" i="5" s="1"/>
  <c r="M13" i="5"/>
  <c r="L26" i="5" l="1"/>
  <c r="L35" i="5" s="1"/>
  <c r="L39" i="5" s="1"/>
  <c r="L43" i="5" s="1"/>
  <c r="L46" i="5" s="1"/>
  <c r="L47" i="5" s="1"/>
  <c r="M14" i="5"/>
  <c r="M52" i="5" s="1"/>
  <c r="J40" i="5"/>
  <c r="M26" i="5"/>
  <c r="M35" i="5" s="1"/>
  <c r="N13" i="5"/>
  <c r="N14" i="5" l="1"/>
  <c r="N52" i="5" s="1"/>
  <c r="L40" i="5"/>
  <c r="M39" i="5"/>
  <c r="M43" i="5" s="1"/>
  <c r="M46" i="5" s="1"/>
  <c r="M47" i="5" s="1"/>
  <c r="O13" i="5"/>
  <c r="N26" i="5" l="1"/>
  <c r="N35" i="5" s="1"/>
  <c r="N39" i="5" s="1"/>
  <c r="N43" i="5" s="1"/>
  <c r="N46" i="5" s="1"/>
  <c r="N47" i="5" s="1"/>
  <c r="O14" i="5"/>
  <c r="O52" i="5" s="1"/>
  <c r="M40" i="5"/>
  <c r="P13" i="5"/>
  <c r="O26" i="5" l="1"/>
  <c r="O35" i="5" s="1"/>
  <c r="O39" i="5" s="1"/>
  <c r="O43" i="5" s="1"/>
  <c r="O46" i="5" s="1"/>
  <c r="O47" i="5" s="1"/>
  <c r="P14" i="5"/>
  <c r="P52" i="5" s="1"/>
  <c r="N40" i="5"/>
  <c r="Q13" i="5"/>
  <c r="P26" i="5" l="1"/>
  <c r="P35" i="5" s="1"/>
  <c r="P39" i="5" s="1"/>
  <c r="P43" i="5" s="1"/>
  <c r="P46" i="5" s="1"/>
  <c r="P47" i="5" s="1"/>
  <c r="Q14" i="5"/>
  <c r="Q52" i="5" s="1"/>
  <c r="O40" i="5"/>
  <c r="R13" i="5"/>
  <c r="Q26" i="5" l="1"/>
  <c r="Q35" i="5" s="1"/>
  <c r="Q39" i="5" s="1"/>
  <c r="Q43" i="5" s="1"/>
  <c r="Q46" i="5" s="1"/>
  <c r="Q47" i="5" s="1"/>
  <c r="R14" i="5"/>
  <c r="R52" i="5" s="1"/>
  <c r="P40" i="5"/>
  <c r="S13" i="5"/>
  <c r="R26" i="5" l="1"/>
  <c r="R35" i="5" s="1"/>
  <c r="R39" i="5" s="1"/>
  <c r="R43" i="5" s="1"/>
  <c r="R46" i="5" s="1"/>
  <c r="R47" i="5" s="1"/>
  <c r="S14" i="5"/>
  <c r="S52" i="5" s="1"/>
  <c r="Q40" i="5"/>
  <c r="T13" i="5"/>
  <c r="S26" i="5" l="1"/>
  <c r="S35" i="5" s="1"/>
  <c r="S39" i="5" s="1"/>
  <c r="S43" i="5" s="1"/>
  <c r="S46" i="5" s="1"/>
  <c r="S47" i="5" s="1"/>
  <c r="T14" i="5"/>
  <c r="T52" i="5" s="1"/>
  <c r="R40" i="5"/>
  <c r="U13" i="5"/>
  <c r="T26" i="5" l="1"/>
  <c r="T35" i="5" s="1"/>
  <c r="T39" i="5" s="1"/>
  <c r="T43" i="5" s="1"/>
  <c r="T46" i="5" s="1"/>
  <c r="T47" i="5" s="1"/>
  <c r="U14" i="5"/>
  <c r="U52" i="5" s="1"/>
  <c r="S40" i="5"/>
  <c r="V13" i="5"/>
  <c r="U26" i="5" l="1"/>
  <c r="U35" i="5" s="1"/>
  <c r="U39" i="5" s="1"/>
  <c r="U43" i="5" s="1"/>
  <c r="U46" i="5" s="1"/>
  <c r="U47" i="5" s="1"/>
  <c r="V14" i="5"/>
  <c r="V52" i="5" s="1"/>
  <c r="T40" i="5"/>
  <c r="W13" i="5"/>
  <c r="V26" i="5" l="1"/>
  <c r="V35" i="5" s="1"/>
  <c r="V39" i="5" s="1"/>
  <c r="V43" i="5" s="1"/>
  <c r="V46" i="5" s="1"/>
  <c r="V47" i="5" s="1"/>
  <c r="W14" i="5"/>
  <c r="W52" i="5" s="1"/>
  <c r="U40" i="5"/>
  <c r="X13" i="5"/>
  <c r="X14" i="5" s="1"/>
  <c r="W26" i="5" l="1"/>
  <c r="W35" i="5" s="1"/>
  <c r="W39" i="5" s="1"/>
  <c r="W43" i="5" s="1"/>
  <c r="W46" i="5" s="1"/>
  <c r="W47" i="5" s="1"/>
  <c r="X26" i="5"/>
  <c r="X35" i="5" s="1"/>
  <c r="X39" i="5" s="1"/>
  <c r="X43" i="5" s="1"/>
  <c r="X46" i="5" s="1"/>
  <c r="X52" i="5"/>
  <c r="V40" i="5"/>
  <c r="X47" i="5" l="1"/>
  <c r="W40" i="5"/>
  <c r="X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 Penny</author>
    <author>Mertens, Claudette</author>
  </authors>
  <commentList>
    <comment ref="A4" authorId="0" shapeId="0" xr:uid="{00000000-0006-0000-0300-000001000000}">
      <text>
        <r>
          <rPr>
            <sz val="11"/>
            <color indexed="81"/>
            <rFont val="Tahoma"/>
            <family val="2"/>
          </rPr>
          <t>Section 1:
Enter the name of the property and number of units.  Choose city/town from the drop down list.
The income limits automatically fill in.</t>
        </r>
      </text>
    </comment>
    <comment ref="A10" authorId="0" shapeId="0" xr:uid="{00000000-0006-0000-0300-000002000000}">
      <text>
        <r>
          <rPr>
            <sz val="11"/>
            <color theme="1"/>
            <rFont val="Tahoma"/>
            <family val="2"/>
          </rPr>
          <t>Section 2:
Enter each unit size, the number of units for each size and the existing base rents for those units.</t>
        </r>
      </text>
    </comment>
    <comment ref="I13" authorId="1" shapeId="0" xr:uid="{00000000-0006-0000-0300-000003000000}">
      <text>
        <r>
          <rPr>
            <b/>
            <sz val="9"/>
            <color indexed="81"/>
            <rFont val="Tahoma"/>
            <family val="2"/>
          </rPr>
          <t>Leave blank if N/A</t>
        </r>
        <r>
          <rPr>
            <sz val="9"/>
            <color indexed="81"/>
            <rFont val="Tahoma"/>
            <family val="2"/>
          </rPr>
          <t xml:space="preserve">
</t>
        </r>
      </text>
    </comment>
    <comment ref="J13" authorId="1" shapeId="0" xr:uid="{00000000-0006-0000-0300-000004000000}">
      <text>
        <r>
          <rPr>
            <b/>
            <sz val="9"/>
            <color indexed="81"/>
            <rFont val="Tahoma"/>
            <family val="2"/>
          </rPr>
          <t>Leave blank if N/A</t>
        </r>
        <r>
          <rPr>
            <sz val="9"/>
            <color indexed="81"/>
            <rFont val="Tahoma"/>
            <family val="2"/>
          </rPr>
          <t xml:space="preserve">
</t>
        </r>
      </text>
    </comment>
    <comment ref="K13" authorId="1" shapeId="0" xr:uid="{00000000-0006-0000-0300-000005000000}">
      <text>
        <r>
          <rPr>
            <b/>
            <sz val="9"/>
            <color indexed="81"/>
            <rFont val="Tahoma"/>
            <family val="2"/>
          </rPr>
          <t>Leave blank if N/A</t>
        </r>
        <r>
          <rPr>
            <sz val="9"/>
            <color indexed="81"/>
            <rFont val="Tahoma"/>
            <family val="2"/>
          </rPr>
          <t xml:space="preserve">
</t>
        </r>
      </text>
    </comment>
    <comment ref="L13" authorId="1" shapeId="0" xr:uid="{00000000-0006-0000-0300-000006000000}">
      <text>
        <r>
          <rPr>
            <b/>
            <sz val="9"/>
            <color indexed="81"/>
            <rFont val="Tahoma"/>
            <family val="2"/>
          </rPr>
          <t>Leave blank if N/A</t>
        </r>
        <r>
          <rPr>
            <sz val="9"/>
            <color indexed="81"/>
            <rFont val="Tahoma"/>
            <family val="2"/>
          </rPr>
          <t xml:space="preserve">
</t>
        </r>
      </text>
    </comment>
    <comment ref="M13" authorId="1" shapeId="0" xr:uid="{00000000-0006-0000-0300-000007000000}">
      <text>
        <r>
          <rPr>
            <b/>
            <sz val="9"/>
            <color indexed="81"/>
            <rFont val="Tahoma"/>
            <family val="2"/>
          </rPr>
          <t>Leave blank if N/A</t>
        </r>
        <r>
          <rPr>
            <sz val="9"/>
            <color indexed="81"/>
            <rFont val="Tahoma"/>
            <family val="2"/>
          </rPr>
          <t xml:space="preserve">
</t>
        </r>
      </text>
    </comment>
    <comment ref="N13" authorId="1" shapeId="0" xr:uid="{00000000-0006-0000-0300-000008000000}">
      <text>
        <r>
          <rPr>
            <b/>
            <sz val="9"/>
            <color indexed="81"/>
            <rFont val="Tahoma"/>
            <family val="2"/>
          </rPr>
          <t>Leave blank if N/A</t>
        </r>
        <r>
          <rPr>
            <sz val="9"/>
            <color indexed="81"/>
            <rFont val="Tahoma"/>
            <family val="2"/>
          </rPr>
          <t xml:space="preserve">
</t>
        </r>
      </text>
    </comment>
    <comment ref="O13" authorId="1" shapeId="0" xr:uid="{00000000-0006-0000-0300-000009000000}">
      <text>
        <r>
          <rPr>
            <b/>
            <sz val="9"/>
            <color indexed="81"/>
            <rFont val="Tahoma"/>
            <family val="2"/>
          </rPr>
          <t>Leave blank if N/A</t>
        </r>
        <r>
          <rPr>
            <sz val="9"/>
            <color indexed="81"/>
            <rFont val="Tahoma"/>
            <family val="2"/>
          </rPr>
          <t xml:space="preserve">
</t>
        </r>
      </text>
    </comment>
    <comment ref="P13" authorId="1" shapeId="0" xr:uid="{00000000-0006-0000-0300-00000A000000}">
      <text>
        <r>
          <rPr>
            <b/>
            <sz val="9"/>
            <color indexed="81"/>
            <rFont val="Tahoma"/>
            <family val="2"/>
          </rPr>
          <t>Leave blank if N/A</t>
        </r>
        <r>
          <rPr>
            <sz val="9"/>
            <color indexed="81"/>
            <rFont val="Tahoma"/>
            <family val="2"/>
          </rPr>
          <t xml:space="preserve">
</t>
        </r>
      </text>
    </comment>
    <comment ref="Q13" authorId="1" shapeId="0" xr:uid="{00000000-0006-0000-0300-00000B000000}">
      <text>
        <r>
          <rPr>
            <b/>
            <sz val="9"/>
            <color indexed="81"/>
            <rFont val="Tahoma"/>
            <family val="2"/>
          </rPr>
          <t>Leave blank if N/A</t>
        </r>
        <r>
          <rPr>
            <sz val="9"/>
            <color indexed="81"/>
            <rFont val="Tahoma"/>
            <family val="2"/>
          </rPr>
          <t xml:space="preserve">
</t>
        </r>
      </text>
    </comment>
    <comment ref="A16" authorId="0" shapeId="0" xr:uid="{00000000-0006-0000-0300-00000C000000}">
      <text>
        <r>
          <rPr>
            <sz val="11"/>
            <color indexed="81"/>
            <rFont val="Tahoma"/>
            <family val="2"/>
          </rPr>
          <t>Section 3:
Enter three desired base rent levels.  The minimum and maximum Adjusted Gross Income (AGI) are determined based on the rent levels input.</t>
        </r>
      </text>
    </comment>
    <comment ref="H25" authorId="0" shapeId="0" xr:uid="{00000000-0006-0000-0300-00000D000000}">
      <text>
        <r>
          <rPr>
            <b/>
            <sz val="9"/>
            <color indexed="81"/>
            <rFont val="Tahoma"/>
            <family val="2"/>
          </rPr>
          <t xml:space="preserve">If this cell turns pink, your average of the three potential rent levels does not meet the actual cost to operate the unit per year.
You will need to revisit your potential rent levels.  </t>
        </r>
      </text>
    </comment>
    <comment ref="A26" authorId="0" shapeId="0" xr:uid="{00000000-0006-0000-0300-00000E000000}">
      <text>
        <r>
          <rPr>
            <sz val="11"/>
            <color indexed="81"/>
            <rFont val="Tahoma"/>
            <family val="2"/>
          </rPr>
          <t>Section 4:
Enter the desired number of units for each new base rent level.
The Annual Gross Potential Income (GPI) demonstrates the property's income at full implementation.  This number will flow to the Cash Flow tab.</t>
        </r>
      </text>
    </comment>
    <comment ref="W26" authorId="0" shapeId="0" xr:uid="{00000000-0006-0000-0300-00000F000000}">
      <text>
        <r>
          <rPr>
            <sz val="11"/>
            <color indexed="81"/>
            <rFont val="Tahoma"/>
            <family val="2"/>
          </rPr>
          <t>Section 6:
No input necessary.
This information is generated from the Tenant Profile/Rent Roll in Section 5.  The number in each level indicates how many residents are currently at or above the potential rent levels as shown in Section 3.</t>
        </r>
      </text>
    </comment>
    <comment ref="A47" authorId="0" shapeId="0" xr:uid="{00000000-0006-0000-0300-000010000000}">
      <text>
        <r>
          <rPr>
            <sz val="11"/>
            <color indexed="81"/>
            <rFont val="Tahoma"/>
            <family val="2"/>
          </rPr>
          <t xml:space="preserve">Section 5:
Copy and paste information from the most current rent roll.
This information is consolidated and results are shown in Section 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Caldwell, Rhonda</author>
  </authors>
  <commentList>
    <comment ref="I7" authorId="0" shapeId="0" xr:uid="{00000000-0006-0000-0600-000001000000}">
      <text>
        <r>
          <rPr>
            <sz val="9"/>
            <color indexed="81"/>
            <rFont val="Tahoma"/>
            <family val="2"/>
          </rPr>
          <t xml:space="preserve">First Year Current: Enter the first year current budget for the property.  This budget becomes your baseline.   Enter only the cells that are yellow.  The workbook will do the rest of the calculations.
</t>
        </r>
      </text>
    </comment>
    <comment ref="I44" authorId="0" shapeId="0" xr:uid="{00000000-0006-0000-0600-000002000000}">
      <text>
        <r>
          <rPr>
            <sz val="9"/>
            <color indexed="81"/>
            <rFont val="Tahoma"/>
            <family val="2"/>
          </rPr>
          <t xml:space="preserve">Enter line 117 from the property's most recent approved budget.
</t>
        </r>
      </text>
    </comment>
    <comment ref="I45" authorId="0" shapeId="0" xr:uid="{00000000-0006-0000-0600-000003000000}">
      <text>
        <r>
          <rPr>
            <sz val="9"/>
            <color indexed="81"/>
            <rFont val="Tahoma"/>
            <family val="2"/>
          </rPr>
          <t xml:space="preserve">Enter the recommended capital needs for the current year as per the 2012 Capitall Needs Assessment.  
Populate this entire row in yellow with recommended capital needs to be completed each year, as per the Capital Plan. </t>
        </r>
      </text>
    </comment>
    <comment ref="E47" authorId="0" shapeId="0" xr:uid="{00000000-0006-0000-0600-000004000000}">
      <text>
        <r>
          <rPr>
            <sz val="9"/>
            <color indexed="81"/>
            <rFont val="Tahoma"/>
            <family val="2"/>
          </rPr>
          <t xml:space="preserve">Enter your current year Replacement Reserve Balance in this cell. </t>
        </r>
      </text>
    </comment>
    <comment ref="I47" authorId="0" shapeId="0" xr:uid="{00000000-0006-0000-0600-000005000000}">
      <text>
        <r>
          <rPr>
            <sz val="9"/>
            <color indexed="81"/>
            <rFont val="Tahoma"/>
            <family val="2"/>
          </rPr>
          <t xml:space="preserve">The Cumulative Reserve Balance must remain positive for the next 15 years.   If it goes negative within the next 15 years, Section 4 (potential rent levels and unit distribution mix) of the Input page needs to be revisited.
NOTE:  This row should be reviewed each year after completing the annual budget.
</t>
        </r>
      </text>
    </comment>
  </commentList>
</comments>
</file>

<file path=xl/sharedStrings.xml><?xml version="1.0" encoding="utf-8"?>
<sst xmlns="http://schemas.openxmlformats.org/spreadsheetml/2006/main" count="3910" uniqueCount="964">
  <si>
    <t>Min</t>
  </si>
  <si>
    <t>Max</t>
  </si>
  <si>
    <t>Rent</t>
  </si>
  <si>
    <t>Base Rents</t>
  </si>
  <si>
    <t>S8 PBV - Rent/Income level approved by CA</t>
  </si>
  <si>
    <t>How do you address unit transfers?  Do they have to recertify?  Does range have to be available or do they just get to move at 30% level?</t>
  </si>
  <si>
    <t>Waitlist s/b managed by next available income range for available unit bedroom size.</t>
  </si>
  <si>
    <t>Recertifications - Families range will be re-evaluated after any certfication.  Analysis of range targets will need to be completed when vacant unit becomes available for rental to determine which income target range waitlist applicant will be selected.</t>
  </si>
  <si>
    <t>Name of Development:</t>
  </si>
  <si>
    <t>Number of Units:</t>
  </si>
  <si>
    <t>City / Town:</t>
  </si>
  <si>
    <t>West Hartford</t>
  </si>
  <si>
    <t>EFF</t>
  </si>
  <si>
    <t>1 BR</t>
  </si>
  <si>
    <t>2 BR</t>
  </si>
  <si>
    <t>3 BR</t>
  </si>
  <si>
    <t>Break-Out of Units:</t>
  </si>
  <si>
    <t>Existing Base Rents:</t>
  </si>
  <si>
    <t>Income Limits PMSA Area:</t>
  </si>
  <si>
    <t>Annual Income from Base Rents</t>
  </si>
  <si>
    <t>Bedroom Size
(EFF, 1BR, 2BR, etc.)</t>
  </si>
  <si>
    <t>Unit No.</t>
  </si>
  <si>
    <t>Annual Adjusted Yearly Gross Income
(Input VACANT if Applicable)</t>
  </si>
  <si>
    <t>% AMI based on Adjusted Gross Income Only</t>
  </si>
  <si>
    <t>1BR</t>
  </si>
  <si>
    <t>Total number of units</t>
  </si>
  <si>
    <t>Adjusted Income Range 1 (base rent/30%*12)</t>
  </si>
  <si>
    <t>Adjusted Income Range 2 ( base rent/30%*12)</t>
  </si>
  <si>
    <t>Adjusted Income Range 3 (base rent/30%*12)</t>
  </si>
  <si>
    <t>Min AGI</t>
  </si>
  <si>
    <t>Max AGI</t>
  </si>
  <si>
    <t>Unit Redistribution Goals</t>
  </si>
  <si>
    <t>Level 1</t>
  </si>
  <si>
    <t>Level 2</t>
  </si>
  <si>
    <t>Level 3</t>
  </si>
  <si>
    <t>Income Levels necessary to achieve base rent goals or the applicant must show demonstrated ability to pay base rent</t>
  </si>
  <si>
    <t>Income Level Goals</t>
  </si>
  <si>
    <t>Desired Unit Distribution</t>
  </si>
  <si>
    <t>Total</t>
  </si>
  <si>
    <t>Very Low</t>
  </si>
  <si>
    <t>Low</t>
  </si>
  <si>
    <t>Rent = Monthly Adjusted Gross Income times 30%</t>
  </si>
  <si>
    <t>Current
Unit
Population</t>
  </si>
  <si>
    <t>Max rent at 80%AMI:</t>
  </si>
  <si>
    <t>Potential Increase in Annual GPI at Unit Redistribution</t>
  </si>
  <si>
    <t>Copy and Paste Current Rent Roll Below</t>
  </si>
  <si>
    <t>Adj. Income Range</t>
  </si>
  <si>
    <t>Level</t>
  </si>
  <si>
    <t>VACANT</t>
  </si>
  <si>
    <t>V</t>
  </si>
  <si>
    <t>Town</t>
  </si>
  <si>
    <t>PMSA</t>
  </si>
  <si>
    <t>AMI</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</si>
  <si>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</si>
  <si>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</si>
  <si>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</si>
  <si>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</si>
  <si>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</si>
  <si>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</si>
  <si>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</si>
  <si>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</si>
  <si>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</si>
  <si>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</si>
  <si>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</si>
  <si>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</si>
  <si>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</si>
  <si>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</si>
  <si>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</si>
  <si>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</si>
  <si>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</si>
  <si>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</si>
  <si>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</si>
  <si>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</si>
  <si>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</si>
  <si>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</si>
  <si>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</si>
  <si>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</si>
  <si>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FMR</t>
  </si>
  <si>
    <t>0 BR</t>
  </si>
  <si>
    <t>Select your Town</t>
  </si>
  <si>
    <t>Andover</t>
  </si>
  <si>
    <t>Hartford-West Hartford-East Hartford, CT HUD Metro FMR Area</t>
  </si>
  <si>
    <t>Ansonia</t>
  </si>
  <si>
    <t>Milford-Ansonia-Seymour, CT HUD Metro FMR Area</t>
  </si>
  <si>
    <t>Ashford</t>
  </si>
  <si>
    <t>Windham County, CT HUD Metro FMR Area</t>
  </si>
  <si>
    <t>Avon</t>
  </si>
  <si>
    <t>Barkhamsted</t>
  </si>
  <si>
    <t>Litchfield County, CT</t>
  </si>
  <si>
    <t>Beacon Falls</t>
  </si>
  <si>
    <t>Berlin</t>
  </si>
  <si>
    <t>Bethany</t>
  </si>
  <si>
    <t>New Haven-Meriden, CT HUD Metro FMR Area</t>
  </si>
  <si>
    <t>Bethel</t>
  </si>
  <si>
    <t>Danbury, CT HUD Metro FMR Area</t>
  </si>
  <si>
    <t>Bethlehem</t>
  </si>
  <si>
    <t>Bloomfield</t>
  </si>
  <si>
    <t>Bolton</t>
  </si>
  <si>
    <t>Bozrah</t>
  </si>
  <si>
    <t>Norwich-New London, CT HUD Metro FMR Area</t>
  </si>
  <si>
    <t>Branford</t>
  </si>
  <si>
    <t>Bridgeport</t>
  </si>
  <si>
    <t>Bridgeport, CT HUD Metro FMR Area</t>
  </si>
  <si>
    <t>Bridgewater</t>
  </si>
  <si>
    <t>Bristol</t>
  </si>
  <si>
    <t>Brookfield</t>
  </si>
  <si>
    <t>Brooklyn</t>
  </si>
  <si>
    <t>Burlington</t>
  </si>
  <si>
    <t>Canaan</t>
  </si>
  <si>
    <t>Canterbury</t>
  </si>
  <si>
    <t>Canton</t>
  </si>
  <si>
    <t>Chaplin</t>
  </si>
  <si>
    <t>Cheshire</t>
  </si>
  <si>
    <t>Chester</t>
  </si>
  <si>
    <t>Clinton</t>
  </si>
  <si>
    <t>Southern Middlesex County, CT HUD Metro FMR Area</t>
  </si>
  <si>
    <t>Colchester</t>
  </si>
  <si>
    <t>Colchester-Lebanon, CT HUD Metro FMR Area</t>
  </si>
  <si>
    <t>Colebrook</t>
  </si>
  <si>
    <t>Columbia</t>
  </si>
  <si>
    <t>Cornwall</t>
  </si>
  <si>
    <t>Coventry</t>
  </si>
  <si>
    <t>Cromwell</t>
  </si>
  <si>
    <t>Danbury</t>
  </si>
  <si>
    <t>Darien</t>
  </si>
  <si>
    <t>Stamford-Norwalk, CT HUD Metro FMR Area</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</si>
  <si>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</si>
  <si>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</si>
  <si>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</si>
  <si>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</si>
  <si>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</si>
  <si>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</si>
  <si>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</si>
  <si>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</si>
  <si>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</si>
  <si>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</si>
  <si>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</si>
  <si>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</si>
  <si>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</si>
  <si>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</si>
  <si>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</si>
  <si>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</si>
  <si>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</si>
  <si>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</si>
  <si>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</si>
  <si>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</si>
  <si>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</si>
  <si>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</si>
  <si>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</si>
  <si>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</si>
  <si>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</si>
  <si>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</si>
  <si>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</si>
  <si>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</si>
  <si>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</si>
  <si>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</si>
  <si>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</si>
  <si>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</si>
  <si>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</si>
  <si>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</si>
  <si>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</si>
  <si>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</si>
  <si>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</si>
  <si>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</si>
  <si>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</si>
  <si>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</si>
  <si>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</si>
  <si>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</si>
  <si>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</si>
  <si>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</si>
  <si>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</si>
  <si>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</si>
  <si>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Waterbury, CT HUD Metro FMR Area</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</si>
  <si>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</si>
  <si>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</si>
  <si>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</si>
  <si>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</si>
  <si>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</si>
  <si>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</si>
  <si>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</si>
  <si>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</si>
  <si>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</si>
  <si>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</si>
  <si>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</si>
  <si>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</si>
  <si>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</si>
  <si>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</si>
  <si>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</si>
  <si>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</si>
  <si>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</si>
  <si>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</si>
  <si>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</si>
  <si>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</si>
  <si>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</si>
  <si>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</si>
  <si>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</si>
  <si>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</si>
  <si>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</si>
  <si>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</si>
  <si>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</si>
  <si>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</si>
  <si>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</si>
  <si>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</si>
  <si>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</si>
  <si>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</si>
  <si>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</si>
  <si>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</si>
  <si>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</si>
  <si>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</si>
  <si>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</si>
  <si>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</si>
  <si>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</si>
  <si>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</si>
  <si>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</si>
  <si>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</si>
  <si>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</si>
  <si>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</si>
  <si>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</si>
  <si>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</si>
  <si>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</si>
  <si>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</si>
  <si>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</si>
  <si>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</si>
  <si>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</si>
  <si>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</si>
  <si>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</si>
  <si>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</si>
  <si>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</si>
  <si>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</si>
  <si>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</si>
  <si>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</si>
  <si>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</si>
  <si>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</si>
  <si>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</si>
  <si>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</si>
  <si>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</si>
  <si>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</si>
  <si>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</si>
  <si>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</si>
  <si>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</si>
  <si>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</si>
  <si>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</si>
  <si>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</si>
  <si>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</si>
  <si>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</si>
  <si>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 Haven</t>
  </si>
  <si>
    <t>Westbrook</t>
  </si>
  <si>
    <t>Weston</t>
  </si>
  <si>
    <t>Westport</t>
  </si>
  <si>
    <t>Wethersfield</t>
  </si>
  <si>
    <t>Willington</t>
  </si>
  <si>
    <t>Wilton</t>
  </si>
  <si>
    <t>Winchester</t>
  </si>
  <si>
    <t>Windham</t>
  </si>
  <si>
    <t>Windsor</t>
  </si>
  <si>
    <t>Windsor Locks</t>
  </si>
  <si>
    <t>Wolcott</t>
  </si>
  <si>
    <t>Woodbridge</t>
  </si>
  <si>
    <t>Woodbury</t>
  </si>
  <si>
    <t>Woodstock</t>
  </si>
  <si>
    <t>Max. Income at 80%AMI allowed at move-in (one person household):</t>
  </si>
  <si>
    <t>100% AMI - Household of 4</t>
  </si>
  <si>
    <t>100% AMI - Household of 1</t>
  </si>
  <si>
    <t>Extremely Low</t>
  </si>
  <si>
    <r>
      <t xml:space="preserve">Annual Gross Potental Income </t>
    </r>
    <r>
      <rPr>
        <b/>
        <sz val="11"/>
        <color theme="1"/>
        <rFont val="Calibri"/>
        <family val="2"/>
        <scheme val="minor"/>
      </rPr>
      <t>(GPI)</t>
    </r>
    <r>
      <rPr>
        <sz val="11"/>
        <color theme="1"/>
        <rFont val="Calibri"/>
        <family val="2"/>
        <scheme val="minor"/>
      </rPr>
      <t xml:space="preserve"> at 100% Occupancy (excluding Excess of Base)</t>
    </r>
  </si>
  <si>
    <t>Current Base Rent GPI at 100% Occupancy (excluding Excess of Base)</t>
  </si>
  <si>
    <t>Annual GPI (excluding Excess of Base) at Increased Base Rents and Unit Redristribution</t>
  </si>
  <si>
    <t>Annual Rental Income Based on Income x 30%</t>
  </si>
  <si>
    <t>Unit Size:</t>
  </si>
  <si>
    <t>2BR</t>
  </si>
  <si>
    <t>3BR</t>
  </si>
  <si>
    <t>4BR</t>
  </si>
  <si>
    <t>5BR</t>
  </si>
  <si>
    <t>Hide these columns and column AR</t>
  </si>
  <si>
    <t>Choose three (3) base rent levels based on Potential Household Income</t>
  </si>
  <si>
    <t>Total Rent</t>
  </si>
  <si>
    <t>Average</t>
  </si>
  <si>
    <t>Concession</t>
  </si>
  <si>
    <t>Unit</t>
  </si>
  <si>
    <t>Size</t>
  </si>
  <si>
    <t>Base +  Excess of Base</t>
  </si>
  <si>
    <t>Amount</t>
  </si>
  <si>
    <t>Needed</t>
  </si>
  <si>
    <t>`</t>
  </si>
  <si>
    <t xml:space="preserve">New Excess </t>
  </si>
  <si>
    <t>of Base</t>
  </si>
  <si>
    <t>SOURCES</t>
  </si>
  <si>
    <t>Gross Potential Rent Revenue (Tenant)</t>
  </si>
  <si>
    <t>Total Gross Potential</t>
  </si>
  <si>
    <t>Financial Revenue</t>
  </si>
  <si>
    <t>Total Revenue</t>
  </si>
  <si>
    <t>EXPENSES</t>
  </si>
  <si>
    <t>Administrative</t>
  </si>
  <si>
    <t>Utilities</t>
  </si>
  <si>
    <t>Total Operating expenses</t>
  </si>
  <si>
    <t>Debt Service Coverage (DSCR)</t>
  </si>
  <si>
    <t>Capital Expenditure Summary</t>
  </si>
  <si>
    <t>Beginning Balance R/R</t>
  </si>
  <si>
    <t>Cumulative Reserve Balance</t>
  </si>
  <si>
    <t>First Year</t>
  </si>
  <si>
    <t>Excess of Base</t>
  </si>
  <si>
    <t>Laundry &amp; Vending</t>
  </si>
  <si>
    <t>Reserve Deposits</t>
  </si>
  <si>
    <t>Surplus/Deficit</t>
  </si>
  <si>
    <t>Assumptions:</t>
  </si>
  <si>
    <t>Number of Units</t>
  </si>
  <si>
    <t>Tenant's Rent Inflation</t>
  </si>
  <si>
    <t>Growth Rate in HAP</t>
  </si>
  <si>
    <t>Expense Inflation</t>
  </si>
  <si>
    <t>Replacement Reserves Inflation</t>
  </si>
  <si>
    <t>FUTURE CASHFLOW WITH STRATIFICATION</t>
  </si>
  <si>
    <t>Current</t>
  </si>
  <si>
    <t>New Annual Base</t>
  </si>
  <si>
    <t xml:space="preserve">New Gross Potential </t>
  </si>
  <si>
    <t>Annual Concession</t>
  </si>
  <si>
    <t>Total GP - w/ Rent Strat</t>
  </si>
  <si>
    <t>Unit #</t>
  </si>
  <si>
    <t>Assumption: Raising the base rent to $314 only no rent concessions</t>
  </si>
  <si>
    <t xml:space="preserve">Other Income </t>
  </si>
  <si>
    <t>Assumption:   15 Vacant Units in 2018 rented at Level 3</t>
  </si>
  <si>
    <t>Proposed Stabilized Year</t>
  </si>
  <si>
    <t>Reference Lines from Budget Workbook</t>
  </si>
  <si>
    <t>Tenant Assistance Payments (HAP/RAP/ERAP)</t>
  </si>
  <si>
    <t>3,4,5</t>
  </si>
  <si>
    <t>Rent Revenue - Stores &amp; Commercial</t>
  </si>
  <si>
    <t>Rent Revenue - Garage &amp; Parking</t>
  </si>
  <si>
    <t>Miscellaneous Rent Revenue</t>
  </si>
  <si>
    <t>Rent Revenue - Insurance</t>
  </si>
  <si>
    <t>Apartments - Vacancy</t>
  </si>
  <si>
    <t>Rental Concessions</t>
  </si>
  <si>
    <t>Operating &amp; Maintenance</t>
  </si>
  <si>
    <t>Total Taxes and Insurance</t>
  </si>
  <si>
    <t>Operating Income (Loss)</t>
  </si>
  <si>
    <t>108, 109</t>
  </si>
  <si>
    <t>Mortgage Principal &amp; Interest</t>
  </si>
  <si>
    <t>Replacement Reserve Deposits</t>
  </si>
  <si>
    <t>Net Cash Flow after Reserve Deposits &amp; Debt Service</t>
  </si>
  <si>
    <t>Req'd Cap Needs per C.N.A.</t>
  </si>
  <si>
    <t>Sales &amp; Service to Tenants (including Cable TV fees)</t>
  </si>
  <si>
    <t>25, 26, 27, 28</t>
  </si>
  <si>
    <t>Line 117 - Capital Improvements - Building</t>
  </si>
  <si>
    <t>Name of Development</t>
  </si>
  <si>
    <t xml:space="preserve">Rent Stratification Workbook Directions
</t>
  </si>
  <si>
    <t>Start at the 'Input Page' tab</t>
  </si>
  <si>
    <t>From the drop down arrow, choose the town.</t>
  </si>
  <si>
    <t>Input the number of units.</t>
  </si>
  <si>
    <t xml:space="preserve">Input name of development.    </t>
  </si>
  <si>
    <t>Input unit size from drop down arrow for each unit size.</t>
  </si>
  <si>
    <t>Input number of units per unit size below.</t>
  </si>
  <si>
    <t>Input existing base rent for each unit size.</t>
  </si>
  <si>
    <t>Explanation:  These rent levels will determine the AGI required for future residents.</t>
  </si>
  <si>
    <t>In cells, B19, B20, and B21, input three potential base rent levels for all future vacant units.</t>
  </si>
  <si>
    <t>In cells, H26, H30, and H34, input the desired number of units at each new rent levels</t>
  </si>
  <si>
    <t>Explanation:  With each vacancy, the unit re-disribution goal needs to be reviewed to move toward the desired goal.</t>
  </si>
  <si>
    <t xml:space="preserve">Section 1 - Property Information </t>
  </si>
  <si>
    <t>Section 2 - Unit Information</t>
  </si>
  <si>
    <t>Section 3 - Potential Rent Levels</t>
  </si>
  <si>
    <t>Section 4 - Vacant Unit Distribution Goals</t>
  </si>
  <si>
    <t>Section 5 - Tenant Profile Information</t>
  </si>
  <si>
    <t>All yellow cells require input information</t>
  </si>
  <si>
    <t>Copy and paste bedroom size, unit number and Annual Adjusted Gross income for each unit.</t>
  </si>
  <si>
    <t>For vacant units, input the word 'vacant' in the AGI column.</t>
  </si>
  <si>
    <t>Section 6 - Existing Rent Income</t>
  </si>
  <si>
    <t>This section explains your existing unit distribution based on the potential rent levels in Section 3</t>
  </si>
  <si>
    <t>Hint:  Perform a market analysis of your area to show what rent levels the area can support.</t>
  </si>
  <si>
    <t>Cash Flow Per Strat' tab</t>
  </si>
  <si>
    <t>Input year of current budget in cell I10.</t>
  </si>
  <si>
    <t>Input current budget numbers from the Budget Workbook into Column I per the reference line item numbers from the Budget Workbook. DO NOT COPY AND PASTE.</t>
  </si>
  <si>
    <t>Input the year the property anticipates reaching its full Unit Redistribution Goal in Section 4.</t>
  </si>
  <si>
    <t>Hint: When considering the number of units for each desired rent level, review the Capital Needs Assessment to confirm how much future revenue is necessary to meet future capital improvements, including renovations, repairs and replacements.</t>
  </si>
  <si>
    <t>Input current Replacement Reserve Balance in cell E47.</t>
  </si>
  <si>
    <t>Input the amount in line 117 of the budget workbook into cell I44.</t>
  </si>
  <si>
    <t>Input in I45 through X45 the capital needs required per year according to the Capital Needs Assessment.</t>
  </si>
  <si>
    <t>How to interpet Cash Flow tab:</t>
  </si>
  <si>
    <t>Assumptions (cell G6 to G9)</t>
  </si>
  <si>
    <t>Assumptions have been pre-populated, however, different assumptions can be chosen.</t>
  </si>
  <si>
    <t xml:space="preserve">Cells i39 - X39, show net postive or negative cash flow per year.  </t>
  </si>
  <si>
    <t>Cell I47 - X47 shows cumulative reserve balance for the property based on required C.N.A. improvements.</t>
  </si>
  <si>
    <t>If the Cumulative Reserve Balance (Row 47) shows negative in any year, re-visit Section 3 (Potential Rent Levels) and/or Section 4 (Unit Distribution Goals) on the Input Page and adjust to show a positive balance for all years.</t>
  </si>
  <si>
    <t>The light orange cell, T39, now represents the Annual Gross potential income when unit distribution goals are met.</t>
  </si>
  <si>
    <t>4 BR</t>
  </si>
  <si>
    <t/>
  </si>
  <si>
    <t>See Instructions tab for direction.  Hover the cursor over each section heading for quick instructions.</t>
  </si>
  <si>
    <t>On the Input Page, hover the cursor over each heading to see additional instructions.</t>
  </si>
  <si>
    <t>Unit Mix</t>
  </si>
  <si>
    <t>Monthly Per Unit Cost</t>
  </si>
  <si>
    <t>Average of the three rent levels above.</t>
  </si>
  <si>
    <t>Actual per unit per month cost.</t>
  </si>
  <si>
    <t>Desired</t>
  </si>
  <si>
    <t>Potential</t>
  </si>
  <si>
    <t>Rent Levels</t>
  </si>
  <si>
    <t>Reference from Input Page</t>
  </si>
  <si>
    <t>Yearly Per Unit Cost</t>
  </si>
  <si>
    <t>Monthly Average of Potential Rent Levels</t>
  </si>
  <si>
    <t>Monthly Average of Base Rent AND Excess of Base</t>
  </si>
  <si>
    <t xml:space="preserve"> Difference between Monthly Average Potential Rent Level vs. Actual Monthly Per Unit Cost</t>
  </si>
  <si>
    <t xml:space="preserve">You will need to revisit your potential rent levels.  </t>
  </si>
  <si>
    <t>Cell H25:</t>
  </si>
  <si>
    <t>Cell B25:</t>
  </si>
  <si>
    <t>This is the average income per month per unit of the potential rent levels chosen.</t>
  </si>
  <si>
    <t>If this cell turns pink, your average of the three potential rent levels does not meet the actual cost to operate the unit per month.</t>
  </si>
  <si>
    <t>State_Alpha</t>
  </si>
  <si>
    <t>fips2010</t>
  </si>
  <si>
    <t>cbsasub</t>
  </si>
  <si>
    <t>Metro_Area_Name</t>
  </si>
  <si>
    <t>County_Name</t>
  </si>
  <si>
    <t>county_town_name</t>
  </si>
  <si>
    <t>state_name</t>
  </si>
  <si>
    <t>metro</t>
  </si>
  <si>
    <t>CT</t>
  </si>
  <si>
    <t>0900104720</t>
  </si>
  <si>
    <t>METRO14860MM1930</t>
  </si>
  <si>
    <t>Fairfield County</t>
  </si>
  <si>
    <t>Bethel town</t>
  </si>
  <si>
    <t>Connecticut</t>
  </si>
  <si>
    <t>0900108070</t>
  </si>
  <si>
    <t>METRO14860MM1160</t>
  </si>
  <si>
    <t>Bridgeport town</t>
  </si>
  <si>
    <t>0900108980</t>
  </si>
  <si>
    <t>Brookfield town</t>
  </si>
  <si>
    <t>0900118500</t>
  </si>
  <si>
    <t>Danbury town</t>
  </si>
  <si>
    <t>0900118850</t>
  </si>
  <si>
    <t>METRO14860MM8040</t>
  </si>
  <si>
    <t>Darien town</t>
  </si>
  <si>
    <t>0900123890</t>
  </si>
  <si>
    <t>Easton town</t>
  </si>
  <si>
    <t>0900126620</t>
  </si>
  <si>
    <t>Fairfield town</t>
  </si>
  <si>
    <t>0900133620</t>
  </si>
  <si>
    <t>Greenwich town</t>
  </si>
  <si>
    <t>0900148620</t>
  </si>
  <si>
    <t>Monroe town</t>
  </si>
  <si>
    <t>0900150580</t>
  </si>
  <si>
    <t>New Canaan town</t>
  </si>
  <si>
    <t>0900150860</t>
  </si>
  <si>
    <t>New Fairfield town</t>
  </si>
  <si>
    <t>0900152980</t>
  </si>
  <si>
    <t>Newtown town</t>
  </si>
  <si>
    <t>0900156060</t>
  </si>
  <si>
    <t>Norwalk town</t>
  </si>
  <si>
    <t>0900163480</t>
  </si>
  <si>
    <t>Redding town</t>
  </si>
  <si>
    <t>0900163970</t>
  </si>
  <si>
    <t>Ridgefield town</t>
  </si>
  <si>
    <t>0900168170</t>
  </si>
  <si>
    <t>Shelton town</t>
  </si>
  <si>
    <t>0900168310</t>
  </si>
  <si>
    <t>Sherman town</t>
  </si>
  <si>
    <t>0900173070</t>
  </si>
  <si>
    <t>Stamford town</t>
  </si>
  <si>
    <t>0900174190</t>
  </si>
  <si>
    <t>Stratford town</t>
  </si>
  <si>
    <t>0900177200</t>
  </si>
  <si>
    <t>Trumbull town</t>
  </si>
  <si>
    <t>0900183430</t>
  </si>
  <si>
    <t>Weston town</t>
  </si>
  <si>
    <t>0900183500</t>
  </si>
  <si>
    <t>Westport town</t>
  </si>
  <si>
    <t>0900186370</t>
  </si>
  <si>
    <t>Wilton town</t>
  </si>
  <si>
    <t>0900302060</t>
  </si>
  <si>
    <t>METRO25540M25540</t>
  </si>
  <si>
    <t>Hartford County</t>
  </si>
  <si>
    <t>Avon town</t>
  </si>
  <si>
    <t>0900304300</t>
  </si>
  <si>
    <t>Berlin town</t>
  </si>
  <si>
    <t>0900305910</t>
  </si>
  <si>
    <t>Bloomfield town</t>
  </si>
  <si>
    <t>0900308490</t>
  </si>
  <si>
    <t>Bristol town</t>
  </si>
  <si>
    <t>0900310100</t>
  </si>
  <si>
    <t>Burlington town</t>
  </si>
  <si>
    <t>0900312270</t>
  </si>
  <si>
    <t>Canton town</t>
  </si>
  <si>
    <t>0900322070</t>
  </si>
  <si>
    <t>East Granby town</t>
  </si>
  <si>
    <t>0900322630</t>
  </si>
  <si>
    <t>East Hartford town</t>
  </si>
  <si>
    <t>0900324800</t>
  </si>
  <si>
    <t>East Windsor town</t>
  </si>
  <si>
    <t>0900325990</t>
  </si>
  <si>
    <t>Enfield town</t>
  </si>
  <si>
    <t>0900327600</t>
  </si>
  <si>
    <t>Farmington town</t>
  </si>
  <si>
    <t>0900331240</t>
  </si>
  <si>
    <t>Glastonbury town</t>
  </si>
  <si>
    <t>0900332640</t>
  </si>
  <si>
    <t>Granby town</t>
  </si>
  <si>
    <t>0900337070</t>
  </si>
  <si>
    <t>Hartford town</t>
  </si>
  <si>
    <t>0900337140</t>
  </si>
  <si>
    <t>Hartland town</t>
  </si>
  <si>
    <t>0900344700</t>
  </si>
  <si>
    <t>Manchester town</t>
  </si>
  <si>
    <t>0900345820</t>
  </si>
  <si>
    <t>Marlborough town</t>
  </si>
  <si>
    <t>0900350440</t>
  </si>
  <si>
    <t>New Britain town</t>
  </si>
  <si>
    <t>0900352140</t>
  </si>
  <si>
    <t>Newington town</t>
  </si>
  <si>
    <t>0900360120</t>
  </si>
  <si>
    <t>Plainville town</t>
  </si>
  <si>
    <t>0900365370</t>
  </si>
  <si>
    <t>Rocky Hill town</t>
  </si>
  <si>
    <t>0900368940</t>
  </si>
  <si>
    <t>Simsbury town</t>
  </si>
  <si>
    <t>0900370550</t>
  </si>
  <si>
    <t>Southington town</t>
  </si>
  <si>
    <t>0900371390</t>
  </si>
  <si>
    <t>South Windsor town</t>
  </si>
  <si>
    <t>0900374540</t>
  </si>
  <si>
    <t>Suffield town</t>
  </si>
  <si>
    <t>0900382590</t>
  </si>
  <si>
    <t>West Hartford town</t>
  </si>
  <si>
    <t>0900384900</t>
  </si>
  <si>
    <t>Wethersfield town</t>
  </si>
  <si>
    <t>0900387000</t>
  </si>
  <si>
    <t>Windsor town</t>
  </si>
  <si>
    <t>0900387070</t>
  </si>
  <si>
    <t>Windsor Locks town</t>
  </si>
  <si>
    <t>0900502760</t>
  </si>
  <si>
    <t>NCNTY09005N09005</t>
  </si>
  <si>
    <t>Litchfield County</t>
  </si>
  <si>
    <t>Barkhamsted town</t>
  </si>
  <si>
    <t>0900504930</t>
  </si>
  <si>
    <t>Bethlehem town</t>
  </si>
  <si>
    <t>0900508210</t>
  </si>
  <si>
    <t>Bridgewater town</t>
  </si>
  <si>
    <t>0900510940</t>
  </si>
  <si>
    <t>Canaan town</t>
  </si>
  <si>
    <t>0900516050</t>
  </si>
  <si>
    <t>Colebrook town</t>
  </si>
  <si>
    <t>0900517240</t>
  </si>
  <si>
    <t>Cornwall town</t>
  </si>
  <si>
    <t>0900532290</t>
  </si>
  <si>
    <t>Goshen town</t>
  </si>
  <si>
    <t>0900537280</t>
  </si>
  <si>
    <t>Harwinton town</t>
  </si>
  <si>
    <t>0900540290</t>
  </si>
  <si>
    <t>Kent town</t>
  </si>
  <si>
    <t>0900543370</t>
  </si>
  <si>
    <t>Litchfield town</t>
  </si>
  <si>
    <t>0900549460</t>
  </si>
  <si>
    <t>Morris town</t>
  </si>
  <si>
    <t>0900551350</t>
  </si>
  <si>
    <t>New Hartford town</t>
  </si>
  <si>
    <t>0900552630</t>
  </si>
  <si>
    <t>New Milford town</t>
  </si>
  <si>
    <t>0900553470</t>
  </si>
  <si>
    <t>Norfolk town</t>
  </si>
  <si>
    <t>0900554030</t>
  </si>
  <si>
    <t>North Canaan town</t>
  </si>
  <si>
    <t>0900560750</t>
  </si>
  <si>
    <t>Plymouth town</t>
  </si>
  <si>
    <t>0900565930</t>
  </si>
  <si>
    <t>Roxbury town</t>
  </si>
  <si>
    <t>0900566420</t>
  </si>
  <si>
    <t>Salisbury town</t>
  </si>
  <si>
    <t>0900567960</t>
  </si>
  <si>
    <t>Sharon town</t>
  </si>
  <si>
    <t>0900575730</t>
  </si>
  <si>
    <t>Thomaston town</t>
  </si>
  <si>
    <t>0900576570</t>
  </si>
  <si>
    <t>Torrington town</t>
  </si>
  <si>
    <t>0900579510</t>
  </si>
  <si>
    <t>Warren town</t>
  </si>
  <si>
    <t>0900579720</t>
  </si>
  <si>
    <t>Washington town</t>
  </si>
  <si>
    <t>0900580490</t>
  </si>
  <si>
    <t>Watertown town</t>
  </si>
  <si>
    <t>0900586440</t>
  </si>
  <si>
    <t>Winchester town</t>
  </si>
  <si>
    <t>0900587910</t>
  </si>
  <si>
    <t>Woodbury town</t>
  </si>
  <si>
    <t>0900714300</t>
  </si>
  <si>
    <t>Middlesex County</t>
  </si>
  <si>
    <t>Chester town</t>
  </si>
  <si>
    <t>0900715350</t>
  </si>
  <si>
    <t>METRO25540MM5480</t>
  </si>
  <si>
    <t>Clinton town</t>
  </si>
  <si>
    <t>0900718080</t>
  </si>
  <si>
    <t>Cromwell town</t>
  </si>
  <si>
    <t>0900719130</t>
  </si>
  <si>
    <t>Deep River town</t>
  </si>
  <si>
    <t>0900720810</t>
  </si>
  <si>
    <t>Durham town</t>
  </si>
  <si>
    <t>0900722280</t>
  </si>
  <si>
    <t>East Haddam town</t>
  </si>
  <si>
    <t>0900722490</t>
  </si>
  <si>
    <t>East Hampton town</t>
  </si>
  <si>
    <t>0900726270</t>
  </si>
  <si>
    <t>Essex town</t>
  </si>
  <si>
    <t>0900735230</t>
  </si>
  <si>
    <t>Haddam town</t>
  </si>
  <si>
    <t>0900740710</t>
  </si>
  <si>
    <t>Killingworth town</t>
  </si>
  <si>
    <t>0900747080</t>
  </si>
  <si>
    <t>Middlefield town</t>
  </si>
  <si>
    <t>0900747360</t>
  </si>
  <si>
    <t>Middletown town</t>
  </si>
  <si>
    <t>0900757320</t>
  </si>
  <si>
    <t>Old Saybrook town</t>
  </si>
  <si>
    <t>0900761800</t>
  </si>
  <si>
    <t>Portland town</t>
  </si>
  <si>
    <t>0900781680</t>
  </si>
  <si>
    <t>Westbrook town</t>
  </si>
  <si>
    <t>0900901220</t>
  </si>
  <si>
    <t>METRO35300MM1160</t>
  </si>
  <si>
    <t>New Haven County</t>
  </si>
  <si>
    <t>Ansonia town</t>
  </si>
  <si>
    <t>0900903250</t>
  </si>
  <si>
    <t>Beacon Falls town</t>
  </si>
  <si>
    <t>0900904580</t>
  </si>
  <si>
    <t>METRO35300MM5480</t>
  </si>
  <si>
    <t>Bethany town</t>
  </si>
  <si>
    <t>0900907310</t>
  </si>
  <si>
    <t>Branford town</t>
  </si>
  <si>
    <t>0900914160</t>
  </si>
  <si>
    <t>Cheshire town</t>
  </si>
  <si>
    <t>0900919550</t>
  </si>
  <si>
    <t>Derby town</t>
  </si>
  <si>
    <t>0900922910</t>
  </si>
  <si>
    <t>East Haven town</t>
  </si>
  <si>
    <t>0900934950</t>
  </si>
  <si>
    <t>Guilford town</t>
  </si>
  <si>
    <t>0900935650</t>
  </si>
  <si>
    <t>Hamden town</t>
  </si>
  <si>
    <t>0900944560</t>
  </si>
  <si>
    <t>Madison town</t>
  </si>
  <si>
    <t>0900946520</t>
  </si>
  <si>
    <t>Meriden town</t>
  </si>
  <si>
    <t>0900946940</t>
  </si>
  <si>
    <t>METRO35300MM8880</t>
  </si>
  <si>
    <t>Middlebury town</t>
  </si>
  <si>
    <t>0900947535</t>
  </si>
  <si>
    <t>Milford town</t>
  </si>
  <si>
    <t>0900949950</t>
  </si>
  <si>
    <t>Naugatuck town</t>
  </si>
  <si>
    <t>0900952070</t>
  </si>
  <si>
    <t>New Haven town</t>
  </si>
  <si>
    <t>0900953890</t>
  </si>
  <si>
    <t>North Branford town</t>
  </si>
  <si>
    <t>0900954870</t>
  </si>
  <si>
    <t>North Haven town</t>
  </si>
  <si>
    <t>0900957600</t>
  </si>
  <si>
    <t>Orange town</t>
  </si>
  <si>
    <t>0900958300</t>
  </si>
  <si>
    <t>Oxford town</t>
  </si>
  <si>
    <t>0900962290</t>
  </si>
  <si>
    <t>Prospect town</t>
  </si>
  <si>
    <t>0900967610</t>
  </si>
  <si>
    <t>Seymour town</t>
  </si>
  <si>
    <t>0900969640</t>
  </si>
  <si>
    <t>Southbury town</t>
  </si>
  <si>
    <t>0900978740</t>
  </si>
  <si>
    <t>Wallingford town</t>
  </si>
  <si>
    <t>0900980070</t>
  </si>
  <si>
    <t>Waterbury town</t>
  </si>
  <si>
    <t>0900982870</t>
  </si>
  <si>
    <t>West Haven town</t>
  </si>
  <si>
    <t>0900987560</t>
  </si>
  <si>
    <t>Wolcott town</t>
  </si>
  <si>
    <t>0900987700</t>
  </si>
  <si>
    <t>Woodbridge town</t>
  </si>
  <si>
    <t>0901106820</t>
  </si>
  <si>
    <t>METRO35980M35980</t>
  </si>
  <si>
    <t>New London County</t>
  </si>
  <si>
    <t>Bozrah town</t>
  </si>
  <si>
    <t>0901115910</t>
  </si>
  <si>
    <t>METRO35980MM3280</t>
  </si>
  <si>
    <t>Colchester town</t>
  </si>
  <si>
    <t>0901123400</t>
  </si>
  <si>
    <t>East Lyme town</t>
  </si>
  <si>
    <t>0901129910</t>
  </si>
  <si>
    <t>Franklin town</t>
  </si>
  <si>
    <t>0901133900</t>
  </si>
  <si>
    <t>Griswold town</t>
  </si>
  <si>
    <t>0901134250</t>
  </si>
  <si>
    <t>Groton town</t>
  </si>
  <si>
    <t>0901142390</t>
  </si>
  <si>
    <t>Lebanon town</t>
  </si>
  <si>
    <t>0901142600</t>
  </si>
  <si>
    <t>Ledyard town</t>
  </si>
  <si>
    <t>0901143230</t>
  </si>
  <si>
    <t>Lisbon town</t>
  </si>
  <si>
    <t>0901144210</t>
  </si>
  <si>
    <t>Lyme town</t>
  </si>
  <si>
    <t>0901148900</t>
  </si>
  <si>
    <t>Montville town</t>
  </si>
  <si>
    <t>0901152350</t>
  </si>
  <si>
    <t>New London town</t>
  </si>
  <si>
    <t>0901155500</t>
  </si>
  <si>
    <t>North Stonington town</t>
  </si>
  <si>
    <t>0901156270</t>
  </si>
  <si>
    <t>Norwich town</t>
  </si>
  <si>
    <t>0901157040</t>
  </si>
  <si>
    <t>Old Lyme town</t>
  </si>
  <si>
    <t>0901162150</t>
  </si>
  <si>
    <t>Preston town</t>
  </si>
  <si>
    <t>0901166210</t>
  </si>
  <si>
    <t>Salem town</t>
  </si>
  <si>
    <t>0901171670</t>
  </si>
  <si>
    <t>Sprague town</t>
  </si>
  <si>
    <t>0901173770</t>
  </si>
  <si>
    <t>Stonington town</t>
  </si>
  <si>
    <t>0901178600</t>
  </si>
  <si>
    <t>Voluntown town</t>
  </si>
  <si>
    <t>0901180280</t>
  </si>
  <si>
    <t>Waterford town</t>
  </si>
  <si>
    <t>0901301080</t>
  </si>
  <si>
    <t>Tolland County</t>
  </si>
  <si>
    <t>Andover town</t>
  </si>
  <si>
    <t>0901306260</t>
  </si>
  <si>
    <t>Bolton town</t>
  </si>
  <si>
    <t>0901316400</t>
  </si>
  <si>
    <t>Columbia town</t>
  </si>
  <si>
    <t>0901317800</t>
  </si>
  <si>
    <t>Coventry town</t>
  </si>
  <si>
    <t>0901325360</t>
  </si>
  <si>
    <t>Ellington town</t>
  </si>
  <si>
    <t>0901337910</t>
  </si>
  <si>
    <t>Hebron town</t>
  </si>
  <si>
    <t>0901344910</t>
  </si>
  <si>
    <t>Mansfield town</t>
  </si>
  <si>
    <t>0901369220</t>
  </si>
  <si>
    <t>Somers town</t>
  </si>
  <si>
    <t>0901372090</t>
  </si>
  <si>
    <t>Stafford town</t>
  </si>
  <si>
    <t>0901376290</t>
  </si>
  <si>
    <t>Tolland town</t>
  </si>
  <si>
    <t>0901377830</t>
  </si>
  <si>
    <t>Union town</t>
  </si>
  <si>
    <t>0901378250</t>
  </si>
  <si>
    <t>Vernon town</t>
  </si>
  <si>
    <t>0901385950</t>
  </si>
  <si>
    <t>Willington town</t>
  </si>
  <si>
    <t>0901501430</t>
  </si>
  <si>
    <t>METRO49340N09015</t>
  </si>
  <si>
    <t>Windham County</t>
  </si>
  <si>
    <t>Ashford town</t>
  </si>
  <si>
    <t>0901509190</t>
  </si>
  <si>
    <t>Brooklyn town</t>
  </si>
  <si>
    <t>0901512130</t>
  </si>
  <si>
    <t>Canterbury town</t>
  </si>
  <si>
    <t>0901513810</t>
  </si>
  <si>
    <t>Chaplin town</t>
  </si>
  <si>
    <t>0901521860</t>
  </si>
  <si>
    <t>Eastford town</t>
  </si>
  <si>
    <t>0901536000</t>
  </si>
  <si>
    <t>Hampton town</t>
  </si>
  <si>
    <t>0901540500</t>
  </si>
  <si>
    <t>Killingly town</t>
  </si>
  <si>
    <t>0901559980</t>
  </si>
  <si>
    <t>Plainfield town</t>
  </si>
  <si>
    <t>0901561030</t>
  </si>
  <si>
    <t>Pomfret town</t>
  </si>
  <si>
    <t>0901562710</t>
  </si>
  <si>
    <t>Putnam town</t>
  </si>
  <si>
    <t>0901567400</t>
  </si>
  <si>
    <t>Scotland town</t>
  </si>
  <si>
    <t>0901573420</t>
  </si>
  <si>
    <t>Sterling town</t>
  </si>
  <si>
    <t>0901575870</t>
  </si>
  <si>
    <t>Thompson town</t>
  </si>
  <si>
    <t>0901586790</t>
  </si>
  <si>
    <t>Windham town</t>
  </si>
  <si>
    <t>0901588190</t>
  </si>
  <si>
    <t>Woodstock town</t>
  </si>
  <si>
    <t>fmr_0</t>
  </si>
  <si>
    <t>fmr_1</t>
  </si>
  <si>
    <t>fmr_2</t>
  </si>
  <si>
    <t>fmr_3</t>
  </si>
  <si>
    <t>fmr_4</t>
  </si>
  <si>
    <t>state</t>
  </si>
  <si>
    <t>metro_code</t>
  </si>
  <si>
    <t>areaname</t>
  </si>
  <si>
    <t>county</t>
  </si>
  <si>
    <t>cousub</t>
  </si>
  <si>
    <t>countyname</t>
  </si>
  <si>
    <t>pop2017</t>
  </si>
  <si>
    <t>state_alpha</t>
  </si>
  <si>
    <t>04720</t>
  </si>
  <si>
    <t>08070</t>
  </si>
  <si>
    <t>08980</t>
  </si>
  <si>
    <t>18500</t>
  </si>
  <si>
    <t>18850</t>
  </si>
  <si>
    <t>23890</t>
  </si>
  <si>
    <t>26620</t>
  </si>
  <si>
    <t>33620</t>
  </si>
  <si>
    <t>48620</t>
  </si>
  <si>
    <t>50580</t>
  </si>
  <si>
    <t>50860</t>
  </si>
  <si>
    <t>52980</t>
  </si>
  <si>
    <t>56060</t>
  </si>
  <si>
    <t>63480</t>
  </si>
  <si>
    <t>63970</t>
  </si>
  <si>
    <t>68170</t>
  </si>
  <si>
    <t>68310</t>
  </si>
  <si>
    <t>73070</t>
  </si>
  <si>
    <t>74190</t>
  </si>
  <si>
    <t>77200</t>
  </si>
  <si>
    <t>83430</t>
  </si>
  <si>
    <t>83500</t>
  </si>
  <si>
    <t>86370</t>
  </si>
  <si>
    <t>02060</t>
  </si>
  <si>
    <t>04300</t>
  </si>
  <si>
    <t>05910</t>
  </si>
  <si>
    <t>08490</t>
  </si>
  <si>
    <t>10100</t>
  </si>
  <si>
    <t>12270</t>
  </si>
  <si>
    <t>22070</t>
  </si>
  <si>
    <t>22630</t>
  </si>
  <si>
    <t>24800</t>
  </si>
  <si>
    <t>25990</t>
  </si>
  <si>
    <t>27600</t>
  </si>
  <si>
    <t>31240</t>
  </si>
  <si>
    <t>32640</t>
  </si>
  <si>
    <t>37070</t>
  </si>
  <si>
    <t>37140</t>
  </si>
  <si>
    <t>44700</t>
  </si>
  <si>
    <t>45820</t>
  </si>
  <si>
    <t>50440</t>
  </si>
  <si>
    <t>52140</t>
  </si>
  <si>
    <t>60120</t>
  </si>
  <si>
    <t>65370</t>
  </si>
  <si>
    <t>68940</t>
  </si>
  <si>
    <t>70550</t>
  </si>
  <si>
    <t>71390</t>
  </si>
  <si>
    <t>74540</t>
  </si>
  <si>
    <t>82590</t>
  </si>
  <si>
    <t>84900</t>
  </si>
  <si>
    <t>87000</t>
  </si>
  <si>
    <t>87070</t>
  </si>
  <si>
    <t>02760</t>
  </si>
  <si>
    <t>04930</t>
  </si>
  <si>
    <t>08210</t>
  </si>
  <si>
    <t>10940</t>
  </si>
  <si>
    <t>16050</t>
  </si>
  <si>
    <t>17240</t>
  </si>
  <si>
    <t>32290</t>
  </si>
  <si>
    <t>37280</t>
  </si>
  <si>
    <t>40290</t>
  </si>
  <si>
    <t>43370</t>
  </si>
  <si>
    <t>49460</t>
  </si>
  <si>
    <t>51350</t>
  </si>
  <si>
    <t>52630</t>
  </si>
  <si>
    <t>53470</t>
  </si>
  <si>
    <t>54030</t>
  </si>
  <si>
    <t>60750</t>
  </si>
  <si>
    <t>65930</t>
  </si>
  <si>
    <t>66420</t>
  </si>
  <si>
    <t>67960</t>
  </si>
  <si>
    <t>75730</t>
  </si>
  <si>
    <t>76570</t>
  </si>
  <si>
    <t>79510</t>
  </si>
  <si>
    <t>79720</t>
  </si>
  <si>
    <t>80490</t>
  </si>
  <si>
    <t>86440</t>
  </si>
  <si>
    <t>87910</t>
  </si>
  <si>
    <t>14300</t>
  </si>
  <si>
    <t>15350</t>
  </si>
  <si>
    <t>18080</t>
  </si>
  <si>
    <t>19130</t>
  </si>
  <si>
    <t>20810</t>
  </si>
  <si>
    <t>22280</t>
  </si>
  <si>
    <t>22490</t>
  </si>
  <si>
    <t>26270</t>
  </si>
  <si>
    <t>35230</t>
  </si>
  <si>
    <t>40710</t>
  </si>
  <si>
    <t>47080</t>
  </si>
  <si>
    <t>47360</t>
  </si>
  <si>
    <t>57320</t>
  </si>
  <si>
    <t>61800</t>
  </si>
  <si>
    <t>81680</t>
  </si>
  <si>
    <t>01220</t>
  </si>
  <si>
    <t>03250</t>
  </si>
  <si>
    <t>04580</t>
  </si>
  <si>
    <t>07310</t>
  </si>
  <si>
    <t>14160</t>
  </si>
  <si>
    <t>19550</t>
  </si>
  <si>
    <t>22910</t>
  </si>
  <si>
    <t>34950</t>
  </si>
  <si>
    <t>35650</t>
  </si>
  <si>
    <t>44560</t>
  </si>
  <si>
    <t>46520</t>
  </si>
  <si>
    <t>46940</t>
  </si>
  <si>
    <t>47535</t>
  </si>
  <si>
    <t>49950</t>
  </si>
  <si>
    <t>52070</t>
  </si>
  <si>
    <t>53890</t>
  </si>
  <si>
    <t>54870</t>
  </si>
  <si>
    <t>57600</t>
  </si>
  <si>
    <t>58300</t>
  </si>
  <si>
    <t>62290</t>
  </si>
  <si>
    <t>67610</t>
  </si>
  <si>
    <t>69640</t>
  </si>
  <si>
    <t>78740</t>
  </si>
  <si>
    <t>80070</t>
  </si>
  <si>
    <t>82870</t>
  </si>
  <si>
    <t>87560</t>
  </si>
  <si>
    <t>87700</t>
  </si>
  <si>
    <t>06820</t>
  </si>
  <si>
    <t>15910</t>
  </si>
  <si>
    <t>23400</t>
  </si>
  <si>
    <t>29910</t>
  </si>
  <si>
    <t>33900</t>
  </si>
  <si>
    <t>34250</t>
  </si>
  <si>
    <t>42390</t>
  </si>
  <si>
    <t>42600</t>
  </si>
  <si>
    <t>43230</t>
  </si>
  <si>
    <t>44210</t>
  </si>
  <si>
    <t>48900</t>
  </si>
  <si>
    <t>52350</t>
  </si>
  <si>
    <t>55500</t>
  </si>
  <si>
    <t>56270</t>
  </si>
  <si>
    <t>57040</t>
  </si>
  <si>
    <t>62150</t>
  </si>
  <si>
    <t>66210</t>
  </si>
  <si>
    <t>71670</t>
  </si>
  <si>
    <t>73770</t>
  </si>
  <si>
    <t>78600</t>
  </si>
  <si>
    <t>80280</t>
  </si>
  <si>
    <t>01080</t>
  </si>
  <si>
    <t>06260</t>
  </si>
  <si>
    <t>16400</t>
  </si>
  <si>
    <t>17800</t>
  </si>
  <si>
    <t>25360</t>
  </si>
  <si>
    <t>37910</t>
  </si>
  <si>
    <t>44910</t>
  </si>
  <si>
    <t>69220</t>
  </si>
  <si>
    <t>72090</t>
  </si>
  <si>
    <t>76290</t>
  </si>
  <si>
    <t>77830</t>
  </si>
  <si>
    <t>78250</t>
  </si>
  <si>
    <t>85950</t>
  </si>
  <si>
    <t>01430</t>
  </si>
  <si>
    <t>09190</t>
  </si>
  <si>
    <t>12130</t>
  </si>
  <si>
    <t>13810</t>
  </si>
  <si>
    <t>21860</t>
  </si>
  <si>
    <t>36000</t>
  </si>
  <si>
    <t>40500</t>
  </si>
  <si>
    <t>59980</t>
  </si>
  <si>
    <t>61030</t>
  </si>
  <si>
    <t>62710</t>
  </si>
  <si>
    <t>67400</t>
  </si>
  <si>
    <t>73420</t>
  </si>
  <si>
    <t>75870</t>
  </si>
  <si>
    <t>86790</t>
  </si>
  <si>
    <t>88190</t>
  </si>
  <si>
    <t>Effective 10/01/2021</t>
  </si>
  <si>
    <t>median2022</t>
  </si>
  <si>
    <t>09</t>
  </si>
  <si>
    <t>001</t>
  </si>
  <si>
    <t>003</t>
  </si>
  <si>
    <t>005</t>
  </si>
  <si>
    <t>007</t>
  </si>
  <si>
    <t>009</t>
  </si>
  <si>
    <t>011</t>
  </si>
  <si>
    <t>013</t>
  </si>
  <si>
    <t>015</t>
  </si>
  <si>
    <t>Effective 04/18/2022</t>
  </si>
  <si>
    <t>Rev. 04/18/2022 - Income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</si>
</sst>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35" x14ac:knownFonts="1">
    <font>
      <sz val="11"/>
      <color theme="1"/>
      <name val="Calibri"/>
      <family val="2"/>
      <scheme val="minor"/>
    </font>
    <font>
      <sz val="11"/>
      <color theme="1"/>
      <name val="Calibri"/>
      <family val="2"/>
      <scheme val="minor"/>
    </font>
    <font>
      <b/>
      <sz val="10"/>
      <name val="Arial"/>
      <family val="2"/>
    </font>
    <font>
      <sz val="10"/>
      <name val="Arial"/>
      <family val="2"/>
    </font>
    <font>
      <b/>
      <sz val="9"/>
      <color indexed="81"/>
      <name val="Tahoma"/>
      <family val="2"/>
    </font>
    <font>
      <sz val="9"/>
      <color indexed="81"/>
      <name val="Tahoma"/>
      <family val="2"/>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6"/>
      <color rgb="FFFF0000"/>
      <name val="Calibri"/>
      <family val="2"/>
      <scheme val="minor"/>
    </font>
    <font>
      <sz val="11"/>
      <name val="Arial"/>
      <family val="2"/>
    </font>
    <font>
      <sz val="11"/>
      <color rgb="FFFF0000"/>
      <name val="Calibri"/>
      <family val="2"/>
      <scheme val="minor"/>
    </font>
    <font>
      <b/>
      <i/>
      <sz val="10"/>
      <name val="Arial"/>
      <family val="2"/>
    </font>
    <font>
      <sz val="12"/>
      <name val="Arial"/>
      <family val="2"/>
    </font>
    <font>
      <b/>
      <sz val="11"/>
      <color rgb="FFFF0000"/>
      <name val="Calibri"/>
      <family val="2"/>
      <scheme val="minor"/>
    </font>
    <font>
      <b/>
      <sz val="11"/>
      <name val="Calibri"/>
      <family val="2"/>
      <scheme val="minor"/>
    </font>
    <font>
      <sz val="10"/>
      <color theme="1"/>
      <name val="Calibri"/>
      <family val="2"/>
      <scheme val="minor"/>
    </font>
    <font>
      <sz val="11"/>
      <color theme="1"/>
      <name val="Times New Roman"/>
      <family val="1"/>
    </font>
    <font>
      <b/>
      <sz val="11"/>
      <color theme="1"/>
      <name val="Times New Roman"/>
      <family val="1"/>
    </font>
    <font>
      <b/>
      <sz val="9"/>
      <name val="Arial"/>
      <family val="2"/>
    </font>
    <font>
      <sz val="10"/>
      <name val="Times New Roman"/>
      <family val="1"/>
    </font>
    <font>
      <sz val="10"/>
      <color indexed="9"/>
      <name val="Times New Roman"/>
      <family val="1"/>
    </font>
    <font>
      <sz val="11"/>
      <color theme="1"/>
      <name val="Aharoni"/>
      <charset val="177"/>
    </font>
    <font>
      <b/>
      <sz val="10"/>
      <name val="Times New Roman"/>
      <family val="1"/>
    </font>
    <font>
      <sz val="11"/>
      <name val="Times New Roman"/>
      <family val="1"/>
    </font>
    <font>
      <b/>
      <sz val="11"/>
      <name val="Times New Roman"/>
      <family val="1"/>
    </font>
    <font>
      <b/>
      <u/>
      <sz val="11"/>
      <color theme="1"/>
      <name val="Calibri"/>
      <family val="2"/>
      <scheme val="minor"/>
    </font>
    <font>
      <u/>
      <sz val="11"/>
      <color theme="1"/>
      <name val="Calibri"/>
      <family val="2"/>
      <scheme val="minor"/>
    </font>
    <font>
      <b/>
      <u/>
      <sz val="12"/>
      <color theme="1"/>
      <name val="Calibri"/>
      <family val="2"/>
      <scheme val="minor"/>
    </font>
    <font>
      <b/>
      <u/>
      <sz val="14"/>
      <color theme="1"/>
      <name val="Calibri"/>
      <family val="2"/>
      <scheme val="minor"/>
    </font>
    <font>
      <b/>
      <u/>
      <sz val="14"/>
      <color rgb="FFFF0000"/>
      <name val="Calibri"/>
      <family val="2"/>
      <scheme val="minor"/>
    </font>
    <font>
      <b/>
      <u/>
      <sz val="14"/>
      <color rgb="FFFF0000"/>
      <name val="Arial"/>
      <family val="2"/>
    </font>
    <font>
      <sz val="11"/>
      <color indexed="81"/>
      <name val="Tahoma"/>
      <family val="2"/>
    </font>
    <font>
      <sz val="11"/>
      <color theme="1"/>
      <name val="Tahoma"/>
      <family val="2"/>
    </font>
  </fonts>
  <fills count="16">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darkGray">
        <fgColor indexed="9"/>
        <bgColor rgb="FFFFFF99"/>
      </patternFill>
    </fill>
    <fill>
      <patternFill patternType="darkGray">
        <fgColor indexed="9"/>
        <bgColor rgb="FFFFFF66"/>
      </patternFill>
    </fill>
    <fill>
      <patternFill patternType="solid">
        <fgColor theme="0"/>
        <bgColor indexed="64"/>
      </patternFill>
    </fill>
    <fill>
      <patternFill patternType="solid">
        <fgColor indexed="9"/>
      </patternFill>
    </fill>
    <fill>
      <patternFill patternType="solid">
        <fgColor theme="9" tint="0.39997558519241921"/>
        <bgColor indexed="64"/>
      </patternFill>
    </fill>
    <fill>
      <patternFill patternType="solid">
        <fgColor rgb="FFFFFF00"/>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7999816888943144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thin">
        <color indexed="64"/>
      </right>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4" fillId="7" borderId="0"/>
    <xf numFmtId="9" fontId="1" fillId="0" borderId="0" applyFont="0" applyFill="0" applyBorder="0" applyAlignment="0" applyProtection="0"/>
  </cellStyleXfs>
  <cellXfs count="319">
    <xf numFmtId="0" fontId="0" fillId="0" borderId="0" xfId="0"/>
    <xf numFmtId="0" fontId="0" fillId="0" borderId="0" xfId="0" applyAlignment="1">
      <alignment wrapText="1"/>
    </xf>
    <xf numFmtId="164" fontId="0" fillId="0" borderId="0" xfId="1" applyNumberFormat="1" applyFont="1"/>
    <xf numFmtId="0" fontId="0" fillId="0" borderId="0" xfId="0" applyAlignment="1">
      <alignment horizontal="center"/>
    </xf>
    <xf numFmtId="0" fontId="0" fillId="0" borderId="0" xfId="0" applyFill="1"/>
    <xf numFmtId="0" fontId="0" fillId="0" borderId="4" xfId="0" applyBorder="1"/>
    <xf numFmtId="0" fontId="0" fillId="0" borderId="0" xfId="0" applyBorder="1"/>
    <xf numFmtId="0" fontId="0" fillId="0" borderId="5" xfId="0" applyBorder="1"/>
    <xf numFmtId="44" fontId="0" fillId="0" borderId="0" xfId="0" applyNumberFormat="1" applyBorder="1"/>
    <xf numFmtId="0" fontId="0" fillId="0" borderId="0" xfId="0" applyBorder="1" applyAlignment="1">
      <alignment horizontal="center"/>
    </xf>
    <xf numFmtId="0" fontId="0" fillId="0" borderId="6" xfId="0" applyBorder="1"/>
    <xf numFmtId="0" fontId="0" fillId="0" borderId="7" xfId="0" applyBorder="1"/>
    <xf numFmtId="0" fontId="0" fillId="0" borderId="6" xfId="0" applyBorder="1" applyAlignment="1">
      <alignment horizontal="right"/>
    </xf>
    <xf numFmtId="0" fontId="0" fillId="0" borderId="0" xfId="0" applyProtection="1"/>
    <xf numFmtId="0" fontId="2" fillId="0" borderId="0" xfId="0" applyFont="1"/>
    <xf numFmtId="0" fontId="3" fillId="0" borderId="0" xfId="0" applyFont="1"/>
    <xf numFmtId="1" fontId="2" fillId="0" borderId="0" xfId="0" applyNumberFormat="1" applyFont="1" applyAlignment="1">
      <alignment horizontal="center"/>
    </xf>
    <xf numFmtId="0" fontId="3" fillId="0" borderId="0" xfId="0" applyFont="1" applyAlignment="1">
      <alignment horizontal="right"/>
    </xf>
    <xf numFmtId="0" fontId="0" fillId="0" borderId="0" xfId="0" applyFill="1" applyAlignment="1" applyProtection="1">
      <alignment horizontal="center"/>
    </xf>
    <xf numFmtId="0" fontId="3" fillId="0" borderId="0" xfId="0" applyFont="1" applyBorder="1" applyAlignment="1">
      <alignment horizontal="center"/>
    </xf>
    <xf numFmtId="0" fontId="0" fillId="0" borderId="0" xfId="0" applyAlignment="1">
      <alignment horizontal="left"/>
    </xf>
    <xf numFmtId="0" fontId="0" fillId="0" borderId="0" xfId="0" applyAlignment="1">
      <alignment horizontal="left" vertical="center" wrapText="1"/>
    </xf>
    <xf numFmtId="5" fontId="0" fillId="0" borderId="0" xfId="1" applyNumberFormat="1" applyFont="1" applyBorder="1" applyAlignment="1">
      <alignment horizontal="center"/>
    </xf>
    <xf numFmtId="0" fontId="0" fillId="0" borderId="0" xfId="0" applyAlignment="1">
      <alignment horizontal="left" wrapText="1"/>
    </xf>
    <xf numFmtId="0" fontId="0" fillId="0" borderId="0" xfId="0" applyAlignment="1">
      <alignment horizontal="left" vertical="center" wrapText="1"/>
    </xf>
    <xf numFmtId="164" fontId="0" fillId="0" borderId="0" xfId="1" applyNumberFormat="1" applyFont="1"/>
    <xf numFmtId="0" fontId="0" fillId="0" borderId="0" xfId="0" applyBorder="1" applyAlignment="1">
      <alignment wrapText="1"/>
    </xf>
    <xf numFmtId="164" fontId="0" fillId="0" borderId="0" xfId="1" applyNumberFormat="1" applyFont="1" applyFill="1"/>
    <xf numFmtId="43" fontId="3" fillId="0" borderId="0" xfId="2" applyNumberFormat="1" applyFont="1" applyFill="1" applyAlignment="1" applyProtection="1"/>
    <xf numFmtId="43" fontId="0" fillId="0" borderId="0" xfId="2" applyNumberFormat="1" applyFont="1" applyFill="1" applyAlignment="1" applyProtection="1"/>
    <xf numFmtId="0" fontId="2" fillId="0" borderId="0" xfId="0" applyFont="1" applyAlignment="1">
      <alignment horizontal="center" wrapText="1"/>
    </xf>
    <xf numFmtId="0" fontId="0" fillId="0" borderId="0" xfId="0" applyFill="1" applyAlignment="1">
      <alignment horizontal="center"/>
    </xf>
    <xf numFmtId="0" fontId="0" fillId="0" borderId="0" xfId="0" applyBorder="1" applyAlignment="1">
      <alignment horizontal="right"/>
    </xf>
    <xf numFmtId="0" fontId="0" fillId="0" borderId="1" xfId="0" applyBorder="1"/>
    <xf numFmtId="0" fontId="0" fillId="0" borderId="0" xfId="0" applyFill="1" applyBorder="1"/>
    <xf numFmtId="5" fontId="0" fillId="0" borderId="0" xfId="1" applyNumberFormat="1" applyFont="1" applyBorder="1"/>
    <xf numFmtId="0" fontId="0" fillId="0" borderId="4" xfId="0" applyFill="1" applyBorder="1"/>
    <xf numFmtId="5" fontId="0" fillId="0" borderId="0" xfId="1" applyNumberFormat="1" applyFont="1" applyFill="1" applyBorder="1"/>
    <xf numFmtId="0" fontId="6" fillId="0" borderId="0" xfId="0" applyFont="1"/>
    <xf numFmtId="0" fontId="6" fillId="0" borderId="0" xfId="0" applyFont="1" applyBorder="1" applyAlignment="1">
      <alignment horizontal="center" wrapText="1"/>
    </xf>
    <xf numFmtId="0" fontId="6" fillId="0" borderId="12" xfId="0" applyFont="1" applyBorder="1" applyAlignment="1">
      <alignment vertical="center" wrapText="1"/>
    </xf>
    <xf numFmtId="0" fontId="6" fillId="0" borderId="12" xfId="0" applyFont="1" applyBorder="1" applyAlignment="1">
      <alignment vertical="center"/>
    </xf>
    <xf numFmtId="0" fontId="6" fillId="0" borderId="12" xfId="0" applyFont="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164" fontId="0" fillId="0" borderId="0" xfId="0" applyNumberFormat="1" applyBorder="1"/>
    <xf numFmtId="0" fontId="12" fillId="0" borderId="0" xfId="0" applyFont="1" applyAlignment="1">
      <alignment horizontal="left" vertical="center" wrapText="1"/>
    </xf>
    <xf numFmtId="0" fontId="3" fillId="0" borderId="0" xfId="3"/>
    <xf numFmtId="0" fontId="2" fillId="0" borderId="0" xfId="3" applyFont="1"/>
    <xf numFmtId="0" fontId="3" fillId="0" borderId="0" xfId="3" applyFill="1"/>
    <xf numFmtId="0" fontId="13" fillId="0" borderId="0" xfId="3" applyFont="1"/>
    <xf numFmtId="0" fontId="13" fillId="0" borderId="0" xfId="3" applyFont="1" applyAlignment="1">
      <alignment horizontal="right"/>
    </xf>
    <xf numFmtId="9" fontId="13" fillId="0" borderId="0" xfId="3" applyNumberFormat="1" applyFont="1" applyAlignment="1">
      <alignment horizontal="right"/>
    </xf>
    <xf numFmtId="9" fontId="13" fillId="0" borderId="0" xfId="3" applyNumberFormat="1" applyFont="1" applyFill="1" applyAlignment="1">
      <alignment horizontal="right"/>
    </xf>
    <xf numFmtId="0" fontId="13" fillId="0" borderId="0" xfId="3" applyFont="1" applyFill="1" applyAlignment="1">
      <alignment horizontal="right"/>
    </xf>
    <xf numFmtId="0" fontId="13" fillId="0" borderId="0" xfId="3" applyFont="1" applyFill="1"/>
    <xf numFmtId="0" fontId="13" fillId="3" borderId="0" xfId="3" applyFont="1" applyFill="1"/>
    <xf numFmtId="0" fontId="3" fillId="0" borderId="0" xfId="3" applyFont="1" applyFill="1"/>
    <xf numFmtId="0" fontId="0" fillId="0" borderId="0" xfId="0" applyAlignment="1">
      <alignment wrapText="1"/>
    </xf>
    <xf numFmtId="0" fontId="0" fillId="0" borderId="0" xfId="0" applyBorder="1"/>
    <xf numFmtId="0" fontId="0" fillId="0" borderId="5" xfId="0" applyBorder="1"/>
    <xf numFmtId="0" fontId="16" fillId="0" borderId="0" xfId="0" applyFont="1"/>
    <xf numFmtId="0" fontId="7" fillId="0" borderId="0" xfId="0" applyFont="1"/>
    <xf numFmtId="0" fontId="0" fillId="0" borderId="0" xfId="0" applyFont="1" applyFill="1" applyAlignment="1">
      <alignment horizontal="right"/>
    </xf>
    <xf numFmtId="7" fontId="8" fillId="0" borderId="0" xfId="0" applyNumberFormat="1" applyFont="1" applyFill="1" applyAlignment="1">
      <alignment vertical="top"/>
    </xf>
    <xf numFmtId="0" fontId="0" fillId="0" borderId="0" xfId="0" applyFill="1" applyBorder="1" applyAlignment="1">
      <alignment horizontal="center"/>
    </xf>
    <xf numFmtId="0" fontId="0" fillId="0" borderId="0" xfId="0" applyFill="1" applyAlignment="1">
      <alignment wrapText="1"/>
    </xf>
    <xf numFmtId="0" fontId="0" fillId="0" borderId="0" xfId="0" applyFill="1" applyAlignment="1">
      <alignment vertical="top" wrapText="1"/>
    </xf>
    <xf numFmtId="0" fontId="0" fillId="0" borderId="0" xfId="0" applyFill="1" applyAlignment="1">
      <alignment vertical="top"/>
    </xf>
    <xf numFmtId="0" fontId="8" fillId="0" borderId="0" xfId="0" applyFont="1" applyFill="1" applyAlignment="1">
      <alignment horizontal="right" vertical="top"/>
    </xf>
    <xf numFmtId="0" fontId="0" fillId="0" borderId="0" xfId="0" applyFill="1" applyAlignment="1">
      <alignment horizontal="left" wrapText="1"/>
    </xf>
    <xf numFmtId="0" fontId="9" fillId="0" borderId="11" xfId="0" applyFont="1" applyBorder="1" applyAlignment="1"/>
    <xf numFmtId="0" fontId="9" fillId="0" borderId="12" xfId="0" applyFont="1" applyBorder="1" applyAlignment="1"/>
    <xf numFmtId="0" fontId="9" fillId="0" borderId="13" xfId="0" applyFont="1" applyBorder="1" applyAlignment="1"/>
    <xf numFmtId="165" fontId="17" fillId="0" borderId="0" xfId="2" applyNumberFormat="1" applyFont="1" applyAlignment="1"/>
    <xf numFmtId="0" fontId="15" fillId="2" borderId="0" xfId="0" applyFont="1" applyFill="1"/>
    <xf numFmtId="0" fontId="0" fillId="2" borderId="0" xfId="0" applyFill="1"/>
    <xf numFmtId="0" fontId="0" fillId="2" borderId="0" xfId="0" applyFill="1" applyAlignment="1">
      <alignment horizontal="center"/>
    </xf>
    <xf numFmtId="0" fontId="0" fillId="2" borderId="0" xfId="0" applyFill="1" applyAlignment="1">
      <alignment wrapText="1"/>
    </xf>
    <xf numFmtId="44" fontId="0" fillId="2" borderId="0" xfId="0" applyNumberFormat="1" applyFill="1"/>
    <xf numFmtId="0" fontId="3" fillId="0" borderId="0" xfId="0" applyFont="1" applyFill="1" applyAlignment="1" applyProtection="1">
      <alignment horizontal="left"/>
    </xf>
    <xf numFmtId="0" fontId="0" fillId="0" borderId="0" xfId="0" applyFill="1" applyAlignment="1" applyProtection="1">
      <alignment horizontal="left"/>
    </xf>
    <xf numFmtId="0" fontId="3" fillId="0" borderId="0" xfId="0" applyFont="1" applyBorder="1" applyAlignment="1" applyProtection="1">
      <alignment horizontal="center"/>
    </xf>
    <xf numFmtId="0" fontId="0" fillId="0" borderId="0" xfId="0" applyFill="1" applyBorder="1" applyAlignment="1" applyProtection="1">
      <alignment horizontal="center"/>
    </xf>
    <xf numFmtId="0" fontId="0" fillId="0" borderId="0" xfId="0" applyAlignment="1" applyProtection="1">
      <alignment wrapText="1"/>
    </xf>
    <xf numFmtId="0" fontId="2" fillId="6" borderId="2" xfId="0" applyFont="1" applyFill="1" applyBorder="1" applyAlignment="1">
      <alignment wrapText="1"/>
    </xf>
    <xf numFmtId="0" fontId="2" fillId="6" borderId="0" xfId="0" applyFont="1" applyFill="1" applyAlignment="1">
      <alignment wrapText="1"/>
    </xf>
    <xf numFmtId="0" fontId="7" fillId="0" borderId="0" xfId="0" applyFont="1" applyFill="1" applyBorder="1" applyAlignment="1" applyProtection="1"/>
    <xf numFmtId="0" fontId="0" fillId="0" borderId="0" xfId="0" applyFill="1" applyProtection="1"/>
    <xf numFmtId="0" fontId="0" fillId="0" borderId="0" xfId="0" applyBorder="1"/>
    <xf numFmtId="0" fontId="18" fillId="0" borderId="0" xfId="0" applyFont="1"/>
    <xf numFmtId="0" fontId="19" fillId="0" borderId="0" xfId="0" applyFont="1"/>
    <xf numFmtId="164" fontId="21" fillId="11" borderId="1" xfId="1" applyNumberFormat="1" applyFont="1" applyFill="1" applyBorder="1" applyAlignment="1" applyProtection="1">
      <alignment horizontal="left"/>
    </xf>
    <xf numFmtId="164" fontId="21" fillId="11" borderId="2" xfId="1" applyNumberFormat="1" applyFont="1" applyFill="1" applyBorder="1" applyAlignment="1" applyProtection="1">
      <alignment horizontal="left"/>
    </xf>
    <xf numFmtId="164" fontId="22" fillId="11" borderId="2" xfId="1" applyNumberFormat="1" applyFont="1" applyFill="1" applyBorder="1" applyAlignment="1" applyProtection="1">
      <alignment horizontal="left"/>
    </xf>
    <xf numFmtId="164" fontId="21" fillId="11" borderId="6" xfId="1" applyNumberFormat="1" applyFont="1" applyFill="1" applyBorder="1" applyAlignment="1" applyProtection="1">
      <alignment horizontal="left"/>
    </xf>
    <xf numFmtId="164" fontId="21" fillId="11" borderId="7" xfId="1" applyNumberFormat="1" applyFont="1" applyFill="1" applyBorder="1" applyAlignment="1" applyProtection="1">
      <alignment horizontal="left"/>
    </xf>
    <xf numFmtId="164" fontId="22" fillId="11" borderId="0" xfId="1" applyNumberFormat="1" applyFont="1" applyFill="1" applyBorder="1" applyAlignment="1" applyProtection="1">
      <alignment horizontal="left"/>
    </xf>
    <xf numFmtId="164" fontId="22" fillId="11" borderId="4" xfId="1" applyNumberFormat="1" applyFont="1" applyFill="1" applyBorder="1" applyAlignment="1" applyProtection="1">
      <alignment horizontal="left"/>
    </xf>
    <xf numFmtId="164" fontId="22" fillId="11" borderId="6" xfId="1" applyNumberFormat="1" applyFont="1" applyFill="1" applyBorder="1" applyAlignment="1" applyProtection="1">
      <alignment horizontal="left"/>
    </xf>
    <xf numFmtId="0" fontId="18" fillId="0" borderId="0" xfId="0" applyFont="1" applyBorder="1"/>
    <xf numFmtId="166" fontId="0" fillId="0" borderId="0" xfId="0" applyNumberFormat="1"/>
    <xf numFmtId="166" fontId="18" fillId="0" borderId="0" xfId="0" applyNumberFormat="1" applyFont="1"/>
    <xf numFmtId="164" fontId="21" fillId="11" borderId="4" xfId="1" applyNumberFormat="1" applyFont="1" applyFill="1" applyBorder="1" applyAlignment="1" applyProtection="1">
      <alignment horizontal="center"/>
    </xf>
    <xf numFmtId="164" fontId="21" fillId="11" borderId="5" xfId="1" applyNumberFormat="1" applyFont="1" applyFill="1" applyBorder="1" applyAlignment="1" applyProtection="1">
      <alignment horizontal="center"/>
    </xf>
    <xf numFmtId="0" fontId="21" fillId="0" borderId="0" xfId="0" applyFont="1" applyBorder="1" applyProtection="1"/>
    <xf numFmtId="0" fontId="19" fillId="0" borderId="2" xfId="0" applyFont="1" applyBorder="1" applyAlignment="1">
      <alignment horizontal="center"/>
    </xf>
    <xf numFmtId="0" fontId="19" fillId="0" borderId="7" xfId="0" applyFont="1" applyBorder="1" applyAlignment="1">
      <alignment horizontal="center"/>
    </xf>
    <xf numFmtId="0" fontId="19" fillId="3" borderId="0" xfId="0" applyFont="1" applyFill="1"/>
    <xf numFmtId="38" fontId="21" fillId="3" borderId="13" xfId="1" applyNumberFormat="1" applyFont="1" applyFill="1" applyBorder="1" applyAlignment="1" applyProtection="1">
      <alignment horizontal="right"/>
      <protection locked="0"/>
    </xf>
    <xf numFmtId="0" fontId="20" fillId="6" borderId="16" xfId="0" applyFont="1" applyFill="1" applyBorder="1" applyAlignment="1" applyProtection="1">
      <alignment horizontal="center" vertical="center" wrapText="1"/>
      <protection hidden="1"/>
    </xf>
    <xf numFmtId="167" fontId="18" fillId="0" borderId="0" xfId="0" applyNumberFormat="1" applyFont="1"/>
    <xf numFmtId="0" fontId="18" fillId="0" borderId="0" xfId="0" applyFont="1" applyAlignment="1">
      <alignment horizontal="center"/>
    </xf>
    <xf numFmtId="0" fontId="25" fillId="4" borderId="0" xfId="0" applyFont="1" applyFill="1" applyBorder="1" applyAlignment="1" applyProtection="1">
      <protection locked="0"/>
    </xf>
    <xf numFmtId="0" fontId="25" fillId="5" borderId="0" xfId="0" applyFont="1" applyFill="1" applyBorder="1" applyAlignment="1" applyProtection="1">
      <protection locked="0"/>
    </xf>
    <xf numFmtId="167" fontId="18" fillId="6" borderId="0" xfId="0" applyNumberFormat="1" applyFont="1" applyFill="1"/>
    <xf numFmtId="167" fontId="18" fillId="9" borderId="14" xfId="0" applyNumberFormat="1" applyFont="1" applyFill="1" applyBorder="1"/>
    <xf numFmtId="167" fontId="18" fillId="0" borderId="0" xfId="0" applyNumberFormat="1" applyFont="1" applyFill="1" applyBorder="1"/>
    <xf numFmtId="167" fontId="18" fillId="0" borderId="0" xfId="0" applyNumberFormat="1" applyFont="1" applyAlignment="1">
      <alignment horizontal="center"/>
    </xf>
    <xf numFmtId="166" fontId="0" fillId="0" borderId="6" xfId="0" applyNumberFormat="1" applyFill="1" applyBorder="1"/>
    <xf numFmtId="2" fontId="18" fillId="0" borderId="4" xfId="0" applyNumberFormat="1" applyFont="1" applyFill="1" applyBorder="1"/>
    <xf numFmtId="2" fontId="18" fillId="0" borderId="0" xfId="0" applyNumberFormat="1" applyFont="1" applyFill="1" applyBorder="1"/>
    <xf numFmtId="166" fontId="18" fillId="0" borderId="4" xfId="0" applyNumberFormat="1" applyFont="1" applyFill="1" applyBorder="1"/>
    <xf numFmtId="166" fontId="0" fillId="0" borderId="4" xfId="0" applyNumberFormat="1" applyFill="1" applyBorder="1"/>
    <xf numFmtId="0" fontId="0" fillId="0" borderId="0" xfId="0" applyFill="1"/>
    <xf numFmtId="38" fontId="21" fillId="0" borderId="13" xfId="1" applyNumberFormat="1" applyFont="1" applyFill="1" applyBorder="1" applyAlignment="1" applyProtection="1">
      <alignment horizontal="right"/>
    </xf>
    <xf numFmtId="165" fontId="0" fillId="0" borderId="4" xfId="2" applyNumberFormat="1" applyFont="1" applyFill="1" applyBorder="1"/>
    <xf numFmtId="165" fontId="18" fillId="0" borderId="4" xfId="2" applyNumberFormat="1" applyFont="1" applyFill="1" applyBorder="1"/>
    <xf numFmtId="0" fontId="19" fillId="0" borderId="1" xfId="0" applyFont="1" applyFill="1" applyBorder="1" applyAlignment="1">
      <alignment horizontal="center"/>
    </xf>
    <xf numFmtId="165" fontId="0" fillId="0" borderId="0" xfId="2" applyNumberFormat="1" applyFont="1" applyFill="1"/>
    <xf numFmtId="165" fontId="18" fillId="0" borderId="0" xfId="2" applyNumberFormat="1" applyFont="1" applyFill="1"/>
    <xf numFmtId="1" fontId="20" fillId="0" borderId="15" xfId="0" applyNumberFormat="1" applyFont="1" applyFill="1" applyBorder="1" applyAlignment="1" applyProtection="1">
      <alignment horizontal="center" vertical="center" wrapText="1"/>
      <protection hidden="1"/>
    </xf>
    <xf numFmtId="166" fontId="18" fillId="0" borderId="0" xfId="0" applyNumberFormat="1" applyFont="1" applyFill="1" applyBorder="1"/>
    <xf numFmtId="165" fontId="18" fillId="0" borderId="0" xfId="2" applyNumberFormat="1" applyFont="1" applyBorder="1"/>
    <xf numFmtId="38" fontId="21" fillId="0" borderId="8" xfId="1" applyNumberFormat="1" applyFont="1" applyFill="1" applyBorder="1" applyAlignment="1" applyProtection="1">
      <alignment horizontal="right"/>
    </xf>
    <xf numFmtId="38" fontId="21" fillId="6" borderId="14" xfId="1" applyNumberFormat="1" applyFont="1" applyFill="1" applyBorder="1" applyAlignment="1" applyProtection="1">
      <alignment horizontal="right"/>
    </xf>
    <xf numFmtId="0" fontId="19" fillId="0" borderId="2" xfId="0" applyFont="1" applyFill="1" applyBorder="1" applyAlignment="1">
      <alignment horizontal="center"/>
    </xf>
    <xf numFmtId="0" fontId="0" fillId="0" borderId="0" xfId="0" applyAlignment="1">
      <alignment horizontal="center" vertical="top" wrapText="1"/>
    </xf>
    <xf numFmtId="165" fontId="18" fillId="3" borderId="0" xfId="2" applyNumberFormat="1" applyFont="1" applyFill="1" applyProtection="1">
      <protection locked="0"/>
    </xf>
    <xf numFmtId="165" fontId="18" fillId="3" borderId="7" xfId="2" applyNumberFormat="1" applyFont="1" applyFill="1" applyBorder="1" applyProtection="1">
      <protection locked="0"/>
    </xf>
    <xf numFmtId="38" fontId="18" fillId="0" borderId="4" xfId="2" applyNumberFormat="1" applyFont="1" applyFill="1" applyBorder="1"/>
    <xf numFmtId="38" fontId="18" fillId="0" borderId="0" xfId="2" applyNumberFormat="1" applyFont="1"/>
    <xf numFmtId="38" fontId="18" fillId="0" borderId="6" xfId="2" applyNumberFormat="1" applyFont="1" applyFill="1" applyBorder="1"/>
    <xf numFmtId="38" fontId="18" fillId="0" borderId="7" xfId="2" applyNumberFormat="1" applyFont="1" applyBorder="1"/>
    <xf numFmtId="37" fontId="18" fillId="0" borderId="4" xfId="2" applyNumberFormat="1" applyFont="1" applyFill="1" applyBorder="1"/>
    <xf numFmtId="37" fontId="18" fillId="0" borderId="0" xfId="2" applyNumberFormat="1" applyFont="1"/>
    <xf numFmtId="166" fontId="19" fillId="0" borderId="0" xfId="0" applyNumberFormat="1" applyFont="1" applyFill="1"/>
    <xf numFmtId="166" fontId="19" fillId="0" borderId="2" xfId="0" applyNumberFormat="1" applyFont="1" applyFill="1" applyBorder="1"/>
    <xf numFmtId="2" fontId="18" fillId="0" borderId="5" xfId="0" applyNumberFormat="1" applyFont="1" applyFill="1" applyBorder="1"/>
    <xf numFmtId="0" fontId="19" fillId="3" borderId="14" xfId="0" applyFont="1" applyFill="1" applyBorder="1" applyAlignment="1" applyProtection="1">
      <alignment horizontal="center"/>
      <protection locked="0"/>
    </xf>
    <xf numFmtId="166" fontId="19" fillId="0" borderId="4" xfId="0" applyNumberFormat="1" applyFont="1" applyFill="1" applyBorder="1"/>
    <xf numFmtId="166" fontId="19" fillId="0" borderId="0" xfId="0" applyNumberFormat="1" applyFont="1"/>
    <xf numFmtId="166" fontId="19" fillId="0" borderId="1" xfId="0" applyNumberFormat="1" applyFont="1" applyFill="1" applyBorder="1"/>
    <xf numFmtId="6" fontId="19" fillId="0" borderId="1" xfId="0" applyNumberFormat="1" applyFont="1" applyFill="1" applyBorder="1"/>
    <xf numFmtId="166" fontId="19" fillId="0" borderId="4" xfId="1" applyNumberFormat="1" applyFont="1" applyFill="1" applyBorder="1"/>
    <xf numFmtId="166" fontId="19" fillId="0" borderId="0" xfId="1" applyNumberFormat="1" applyFont="1"/>
    <xf numFmtId="0" fontId="0" fillId="0" borderId="0" xfId="0" applyFill="1"/>
    <xf numFmtId="0" fontId="0" fillId="0" borderId="0" xfId="0" applyAlignment="1">
      <alignment horizontal="right"/>
    </xf>
    <xf numFmtId="0" fontId="23" fillId="0" borderId="19" xfId="0" applyFont="1" applyBorder="1"/>
    <xf numFmtId="0" fontId="0" fillId="0" borderId="19" xfId="0" applyBorder="1"/>
    <xf numFmtId="0" fontId="0" fillId="0" borderId="0" xfId="0" applyFont="1" applyProtection="1"/>
    <xf numFmtId="165" fontId="0" fillId="0" borderId="0" xfId="2" applyNumberFormat="1" applyFont="1" applyProtection="1"/>
    <xf numFmtId="0" fontId="0" fillId="0" borderId="0" xfId="0" applyAlignment="1">
      <alignment horizontal="left" wrapText="1"/>
    </xf>
    <xf numFmtId="0" fontId="0" fillId="6" borderId="0" xfId="0" applyFill="1" applyAlignment="1">
      <alignment horizontal="center"/>
    </xf>
    <xf numFmtId="165" fontId="7" fillId="0" borderId="0" xfId="2" applyNumberFormat="1" applyFont="1" applyFill="1" applyAlignment="1">
      <alignment horizontal="center"/>
    </xf>
    <xf numFmtId="0" fontId="27" fillId="0" borderId="0" xfId="0" applyFont="1" applyAlignment="1">
      <alignment horizontal="left" vertical="top"/>
    </xf>
    <xf numFmtId="0" fontId="27" fillId="0" borderId="0" xfId="0" applyFont="1" applyAlignment="1">
      <alignment horizontal="center" vertical="top"/>
    </xf>
    <xf numFmtId="0" fontId="28" fillId="0" borderId="0" xfId="0" applyFont="1" applyAlignment="1">
      <alignment horizontal="center" vertical="top"/>
    </xf>
    <xf numFmtId="0" fontId="0" fillId="0" borderId="0" xfId="0" quotePrefix="1" applyAlignment="1">
      <alignment horizontal="left" wrapText="1"/>
    </xf>
    <xf numFmtId="0" fontId="29" fillId="0" borderId="0" xfId="0" applyFont="1" applyAlignment="1">
      <alignment horizontal="left" vertical="top"/>
    </xf>
    <xf numFmtId="0" fontId="30" fillId="0" borderId="0" xfId="0" applyFont="1" applyAlignment="1">
      <alignment horizontal="left" vertical="top"/>
    </xf>
    <xf numFmtId="0" fontId="0" fillId="0" borderId="0" xfId="0" applyAlignment="1"/>
    <xf numFmtId="0" fontId="29" fillId="0" borderId="0" xfId="0" applyFont="1" applyAlignment="1">
      <alignment horizontal="left"/>
    </xf>
    <xf numFmtId="0" fontId="0" fillId="0" borderId="0" xfId="0" applyFont="1" applyAlignment="1">
      <alignment horizontal="left" vertical="top"/>
    </xf>
    <xf numFmtId="0" fontId="31" fillId="0" borderId="0" xfId="0" applyFont="1" applyAlignment="1">
      <alignment horizontal="left" vertical="top"/>
    </xf>
    <xf numFmtId="0" fontId="31" fillId="0" borderId="0" xfId="0" quotePrefix="1" applyFont="1"/>
    <xf numFmtId="0" fontId="32" fillId="0" borderId="0" xfId="0" applyFont="1"/>
    <xf numFmtId="0" fontId="0" fillId="0" borderId="0" xfId="0" applyAlignment="1">
      <alignment horizontal="left" wrapText="1"/>
    </xf>
    <xf numFmtId="38" fontId="24" fillId="0" borderId="14" xfId="1" applyNumberFormat="1" applyFont="1" applyFill="1" applyBorder="1" applyAlignment="1" applyProtection="1"/>
    <xf numFmtId="38" fontId="21" fillId="0" borderId="18" xfId="0" applyNumberFormat="1" applyFont="1" applyFill="1" applyBorder="1" applyAlignment="1" applyProtection="1">
      <alignment vertical="center"/>
      <protection hidden="1"/>
    </xf>
    <xf numFmtId="38" fontId="21" fillId="0" borderId="14" xfId="0" applyNumberFormat="1" applyFont="1" applyFill="1" applyBorder="1" applyAlignment="1" applyProtection="1">
      <alignment vertical="center"/>
      <protection hidden="1"/>
    </xf>
    <xf numFmtId="165" fontId="18" fillId="0" borderId="0" xfId="2" applyNumberFormat="1" applyFont="1"/>
    <xf numFmtId="0" fontId="3" fillId="14" borderId="7" xfId="0" applyFont="1" applyFill="1" applyBorder="1" applyAlignment="1" applyProtection="1">
      <alignment horizontal="center"/>
      <protection locked="0"/>
    </xf>
    <xf numFmtId="0" fontId="0" fillId="14" borderId="9" xfId="0" applyFill="1" applyBorder="1" applyAlignment="1" applyProtection="1">
      <alignment horizontal="center"/>
      <protection locked="0"/>
    </xf>
    <xf numFmtId="0" fontId="0" fillId="14" borderId="10" xfId="0" applyFill="1" applyBorder="1" applyAlignment="1" applyProtection="1">
      <alignment horizontal="center"/>
      <protection locked="0"/>
    </xf>
    <xf numFmtId="0" fontId="0" fillId="14" borderId="0" xfId="0" applyFill="1" applyBorder="1" applyAlignment="1" applyProtection="1">
      <alignment horizontal="center"/>
      <protection locked="0"/>
    </xf>
    <xf numFmtId="0" fontId="0" fillId="0" borderId="0" xfId="0" applyBorder="1"/>
    <xf numFmtId="0" fontId="0" fillId="15" borderId="0" xfId="0" applyFill="1"/>
    <xf numFmtId="10" fontId="21" fillId="12" borderId="1" xfId="6" applyNumberFormat="1" applyFont="1" applyFill="1" applyBorder="1" applyProtection="1">
      <protection locked="0"/>
    </xf>
    <xf numFmtId="10" fontId="21" fillId="12" borderId="4" xfId="6" applyNumberFormat="1" applyFont="1" applyFill="1" applyBorder="1" applyProtection="1">
      <protection locked="0"/>
    </xf>
    <xf numFmtId="10" fontId="21" fillId="12" borderId="6" xfId="6" applyNumberFormat="1" applyFont="1" applyFill="1" applyBorder="1" applyProtection="1">
      <protection locked="0"/>
    </xf>
    <xf numFmtId="0" fontId="19" fillId="3" borderId="13" xfId="0" applyFont="1" applyFill="1" applyBorder="1" applyAlignment="1" applyProtection="1">
      <alignment horizontal="center"/>
      <protection locked="0"/>
    </xf>
    <xf numFmtId="6" fontId="19" fillId="0" borderId="2" xfId="0" applyNumberFormat="1" applyFont="1" applyFill="1" applyBorder="1"/>
    <xf numFmtId="0" fontId="19" fillId="0" borderId="0" xfId="0" applyFont="1" applyBorder="1"/>
    <xf numFmtId="164" fontId="21" fillId="11" borderId="0" xfId="1" applyNumberFormat="1" applyFont="1" applyFill="1" applyBorder="1" applyAlignment="1" applyProtection="1">
      <alignment horizontal="right"/>
    </xf>
    <xf numFmtId="164" fontId="21" fillId="15" borderId="0" xfId="1" applyNumberFormat="1" applyFont="1" applyFill="1" applyBorder="1" applyAlignment="1" applyProtection="1">
      <alignment horizontal="right"/>
    </xf>
    <xf numFmtId="0" fontId="0" fillId="0" borderId="0" xfId="0" applyAlignment="1">
      <alignment horizontal="left" vertical="center" wrapText="1"/>
    </xf>
    <xf numFmtId="164" fontId="0" fillId="0" borderId="0" xfId="1" applyNumberFormat="1" applyFont="1"/>
    <xf numFmtId="164" fontId="0" fillId="0" borderId="12" xfId="1" applyNumberFormat="1" applyFont="1" applyFill="1" applyBorder="1"/>
    <xf numFmtId="0" fontId="0" fillId="0" borderId="12" xfId="0" applyBorder="1"/>
    <xf numFmtId="0" fontId="0" fillId="0" borderId="13" xfId="0" applyBorder="1"/>
    <xf numFmtId="164" fontId="0" fillId="0" borderId="13" xfId="1" applyNumberFormat="1" applyFont="1" applyFill="1" applyBorder="1"/>
    <xf numFmtId="0" fontId="18" fillId="0" borderId="17" xfId="0" applyFont="1" applyBorder="1" applyAlignment="1">
      <alignment horizontal="center"/>
    </xf>
    <xf numFmtId="0" fontId="18" fillId="0" borderId="20" xfId="0" applyFont="1" applyBorder="1" applyAlignment="1">
      <alignment horizontal="center"/>
    </xf>
    <xf numFmtId="0" fontId="18" fillId="0" borderId="18" xfId="0" applyFont="1" applyBorder="1" applyAlignment="1">
      <alignment horizontal="center"/>
    </xf>
    <xf numFmtId="164" fontId="18" fillId="0" borderId="1" xfId="1" applyNumberFormat="1" applyFont="1" applyBorder="1" applyAlignment="1">
      <alignment horizontal="center"/>
    </xf>
    <xf numFmtId="164" fontId="18" fillId="0" borderId="4" xfId="1" applyNumberFormat="1" applyFont="1" applyBorder="1" applyAlignment="1">
      <alignment horizontal="center"/>
    </xf>
    <xf numFmtId="164" fontId="18" fillId="0" borderId="6" xfId="1" applyNumberFormat="1" applyFont="1" applyBorder="1" applyAlignment="1">
      <alignment horizontal="center"/>
    </xf>
    <xf numFmtId="0" fontId="19" fillId="0" borderId="1" xfId="0" applyFont="1" applyBorder="1" applyAlignment="1">
      <alignment horizontal="center"/>
    </xf>
    <xf numFmtId="0" fontId="19" fillId="0" borderId="17" xfId="0" applyFont="1" applyBorder="1" applyAlignment="1">
      <alignment horizontal="center"/>
    </xf>
    <xf numFmtId="0" fontId="19" fillId="0" borderId="6" xfId="0" applyFont="1" applyBorder="1" applyAlignment="1">
      <alignment horizontal="center"/>
    </xf>
    <xf numFmtId="0" fontId="19" fillId="0" borderId="18" xfId="0" applyFont="1" applyBorder="1" applyAlignment="1">
      <alignment horizontal="center"/>
    </xf>
    <xf numFmtId="38" fontId="21" fillId="0" borderId="0" xfId="0" applyNumberFormat="1" applyFont="1" applyFill="1" applyBorder="1" applyAlignment="1" applyProtection="1">
      <alignment vertical="center"/>
      <protection hidden="1"/>
    </xf>
    <xf numFmtId="38" fontId="18" fillId="0" borderId="0" xfId="2" applyNumberFormat="1" applyFont="1" applyBorder="1"/>
    <xf numFmtId="38" fontId="18" fillId="15" borderId="0" xfId="2" applyNumberFormat="1" applyFont="1" applyFill="1"/>
    <xf numFmtId="164" fontId="21" fillId="11" borderId="7" xfId="1" applyNumberFormat="1" applyFont="1" applyFill="1" applyBorder="1" applyAlignment="1" applyProtection="1">
      <alignment horizontal="right"/>
    </xf>
    <xf numFmtId="38" fontId="18" fillId="0" borderId="14" xfId="2" applyNumberFormat="1" applyFont="1" applyBorder="1"/>
    <xf numFmtId="38" fontId="18" fillId="0" borderId="0" xfId="2" applyNumberFormat="1" applyFont="1" applyFill="1" applyBorder="1"/>
    <xf numFmtId="38" fontId="21" fillId="0" borderId="14" xfId="1" applyNumberFormat="1" applyFont="1" applyFill="1" applyBorder="1" applyAlignment="1" applyProtection="1">
      <alignment horizontal="right"/>
    </xf>
    <xf numFmtId="38" fontId="21" fillId="3" borderId="14" xfId="1" applyNumberFormat="1" applyFont="1" applyFill="1" applyBorder="1" applyAlignment="1" applyProtection="1">
      <alignment horizontal="right"/>
      <protection locked="0"/>
    </xf>
    <xf numFmtId="0" fontId="7" fillId="3" borderId="0" xfId="0" applyFont="1" applyFill="1" applyBorder="1" applyAlignment="1" applyProtection="1">
      <protection locked="0"/>
    </xf>
    <xf numFmtId="165" fontId="7" fillId="3" borderId="0" xfId="2" applyNumberFormat="1" applyFont="1" applyFill="1" applyBorder="1" applyAlignment="1" applyProtection="1">
      <protection locked="0"/>
    </xf>
    <xf numFmtId="165" fontId="0" fillId="0" borderId="0" xfId="2" applyNumberFormat="1" applyFont="1" applyFill="1" applyProtection="1"/>
    <xf numFmtId="165" fontId="11" fillId="3" borderId="0" xfId="2" applyNumberFormat="1" applyFont="1" applyFill="1" applyBorder="1" applyAlignment="1" applyProtection="1">
      <protection locked="0"/>
    </xf>
    <xf numFmtId="0" fontId="12" fillId="3" borderId="0" xfId="0" applyFont="1" applyFill="1" applyBorder="1" applyAlignment="1" applyProtection="1">
      <protection locked="0"/>
    </xf>
    <xf numFmtId="164" fontId="12" fillId="0" borderId="0" xfId="1" applyNumberFormat="1" applyFont="1" applyFill="1" applyProtection="1"/>
    <xf numFmtId="6" fontId="21" fillId="0" borderId="0" xfId="1" applyNumberFormat="1" applyFont="1" applyFill="1" applyBorder="1" applyAlignment="1" applyProtection="1">
      <alignment horizontal="center"/>
    </xf>
    <xf numFmtId="0" fontId="30" fillId="0" borderId="0" xfId="0" applyFont="1" applyAlignment="1">
      <alignment horizontal="center" vertical="top" wrapText="1"/>
    </xf>
    <xf numFmtId="0" fontId="0" fillId="0" borderId="0" xfId="0" applyAlignment="1">
      <alignment horizontal="left" wrapText="1"/>
    </xf>
    <xf numFmtId="0" fontId="0" fillId="0" borderId="0" xfId="0" applyAlignment="1">
      <alignment wrapText="1"/>
    </xf>
    <xf numFmtId="164" fontId="7" fillId="0" borderId="11" xfId="1" applyNumberFormat="1" applyFont="1" applyFill="1" applyBorder="1" applyProtection="1"/>
    <xf numFmtId="164" fontId="7" fillId="0" borderId="12" xfId="1" applyNumberFormat="1" applyFont="1" applyFill="1" applyBorder="1" applyProtection="1"/>
    <xf numFmtId="164" fontId="0" fillId="0" borderId="11" xfId="1" applyNumberFormat="1" applyFont="1" applyBorder="1"/>
    <xf numFmtId="164" fontId="0" fillId="0" borderId="12" xfId="1" applyNumberFormat="1" applyFont="1" applyBorder="1"/>
    <xf numFmtId="0" fontId="30" fillId="0" borderId="0" xfId="0" applyFont="1" applyBorder="1"/>
    <xf numFmtId="0" fontId="30" fillId="0" borderId="0" xfId="0" applyFont="1" applyAlignment="1">
      <alignment horizontal="left" vertical="top"/>
    </xf>
    <xf numFmtId="0" fontId="30" fillId="0" borderId="0" xfId="0" applyFont="1"/>
    <xf numFmtId="0" fontId="0" fillId="0" borderId="0" xfId="0" applyBorder="1" applyAlignment="1">
      <alignment horizontal="center"/>
    </xf>
    <xf numFmtId="164" fontId="0" fillId="0" borderId="0" xfId="0" applyNumberFormat="1" applyBorder="1"/>
    <xf numFmtId="164" fontId="0" fillId="0" borderId="5" xfId="0" applyNumberFormat="1" applyBorder="1"/>
    <xf numFmtId="164" fontId="0" fillId="14" borderId="0" xfId="1" applyNumberFormat="1" applyFont="1" applyFill="1" applyProtection="1">
      <protection locked="0"/>
    </xf>
    <xf numFmtId="0" fontId="3" fillId="14" borderId="0" xfId="0" applyFont="1" applyFill="1" applyAlignment="1" applyProtection="1">
      <alignment horizontal="center"/>
      <protection locked="0"/>
    </xf>
    <xf numFmtId="0" fontId="0" fillId="14" borderId="0" xfId="0" applyFill="1" applyAlignment="1" applyProtection="1">
      <alignment horizontal="center"/>
      <protection locked="0"/>
    </xf>
    <xf numFmtId="0" fontId="0" fillId="6" borderId="0" xfId="0" applyFill="1" applyAlignment="1">
      <alignment horizontal="center"/>
    </xf>
    <xf numFmtId="165" fontId="7" fillId="0" borderId="0" xfId="2" applyNumberFormat="1" applyFont="1" applyFill="1" applyAlignment="1">
      <alignment horizontal="center"/>
    </xf>
    <xf numFmtId="164" fontId="16" fillId="0" borderId="0" xfId="1" applyNumberFormat="1" applyFont="1"/>
    <xf numFmtId="0" fontId="0" fillId="0" borderId="0" xfId="0" applyAlignment="1">
      <alignment horizontal="left" vertical="center" wrapText="1"/>
    </xf>
    <xf numFmtId="0" fontId="6" fillId="0" borderId="0" xfId="0" applyFont="1" applyAlignment="1">
      <alignment horizontal="center"/>
    </xf>
    <xf numFmtId="164" fontId="0" fillId="0" borderId="0" xfId="1" applyNumberFormat="1" applyFont="1"/>
    <xf numFmtId="9" fontId="0" fillId="0" borderId="0" xfId="0" applyNumberFormat="1" applyFont="1" applyFill="1" applyAlignment="1">
      <alignment horizontal="center"/>
    </xf>
    <xf numFmtId="44" fontId="0" fillId="0" borderId="0" xfId="0" applyNumberFormat="1" applyBorder="1" applyAlignment="1">
      <alignment horizontal="center"/>
    </xf>
    <xf numFmtId="5" fontId="0" fillId="13" borderId="7" xfId="1" applyNumberFormat="1" applyFont="1" applyFill="1" applyBorder="1" applyAlignment="1">
      <alignment horizontal="center"/>
    </xf>
    <xf numFmtId="5" fontId="0" fillId="13" borderId="8" xfId="1" applyNumberFormat="1" applyFont="1" applyFill="1" applyBorder="1" applyAlignment="1">
      <alignment horizontal="center"/>
    </xf>
    <xf numFmtId="165" fontId="8" fillId="0" borderId="0" xfId="2" applyNumberFormat="1" applyFont="1" applyFill="1" applyAlignment="1">
      <alignment vertical="top"/>
    </xf>
    <xf numFmtId="0" fontId="6" fillId="0" borderId="12" xfId="0" applyFont="1" applyBorder="1" applyAlignment="1">
      <alignment horizontal="center" vertical="center" wrapText="1"/>
    </xf>
    <xf numFmtId="0" fontId="0" fillId="0" borderId="0" xfId="0" applyBorder="1"/>
    <xf numFmtId="0" fontId="0" fillId="0" borderId="5" xfId="0" applyBorder="1"/>
    <xf numFmtId="0" fontId="0" fillId="0" borderId="0" xfId="0" applyBorder="1" applyAlignment="1">
      <alignment wrapText="1"/>
    </xf>
    <xf numFmtId="0" fontId="0" fillId="0" borderId="5" xfId="0" applyBorder="1" applyAlignment="1">
      <alignment wrapText="1"/>
    </xf>
    <xf numFmtId="164" fontId="0" fillId="0" borderId="0" xfId="0" applyNumberFormat="1" applyBorder="1" applyAlignment="1">
      <alignment horizontal="center"/>
    </xf>
    <xf numFmtId="44" fontId="0" fillId="0" borderId="0" xfId="0" applyNumberFormat="1" applyBorder="1"/>
    <xf numFmtId="165" fontId="11" fillId="0" borderId="0" xfId="2" applyNumberFormat="1" applyFont="1" applyFill="1" applyBorder="1" applyAlignment="1" applyProtection="1">
      <alignment horizontal="center"/>
    </xf>
    <xf numFmtId="0" fontId="0" fillId="0" borderId="4" xfId="0" applyBorder="1"/>
    <xf numFmtId="0" fontId="0" fillId="0" borderId="0" xfId="0" applyFill="1" applyAlignment="1">
      <alignment horizontal="left" wrapText="1"/>
    </xf>
    <xf numFmtId="0" fontId="0" fillId="0" borderId="0" xfId="1" applyNumberFormat="1" applyFont="1" applyBorder="1" applyAlignment="1">
      <alignment horizontal="center"/>
    </xf>
    <xf numFmtId="0" fontId="0" fillId="0" borderId="5" xfId="1" applyNumberFormat="1" applyFont="1" applyBorder="1" applyAlignment="1">
      <alignment horizontal="center"/>
    </xf>
    <xf numFmtId="0" fontId="6" fillId="0" borderId="13" xfId="0" applyFont="1" applyBorder="1" applyAlignment="1">
      <alignment horizontal="center" vertical="center" wrapText="1"/>
    </xf>
    <xf numFmtId="0" fontId="0" fillId="0" borderId="5" xfId="0" applyBorder="1" applyAlignment="1">
      <alignment horizontal="right"/>
    </xf>
    <xf numFmtId="0" fontId="0" fillId="0" borderId="5" xfId="0" applyBorder="1" applyAlignment="1">
      <alignment horizontal="center"/>
    </xf>
    <xf numFmtId="0" fontId="6" fillId="0" borderId="11" xfId="0" applyFont="1" applyBorder="1" applyAlignment="1">
      <alignment horizontal="center" vertical="center" wrapText="1"/>
    </xf>
    <xf numFmtId="0" fontId="0" fillId="8" borderId="4" xfId="0" applyFill="1" applyBorder="1" applyAlignment="1">
      <alignment horizontal="center" vertical="top"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7" xfId="0" applyFill="1" applyBorder="1" applyAlignment="1">
      <alignment horizontal="center" vertical="top" wrapText="1"/>
    </xf>
    <xf numFmtId="0" fontId="0" fillId="0" borderId="4" xfId="0" applyBorder="1" applyAlignment="1">
      <alignment horizontal="right"/>
    </xf>
    <xf numFmtId="0" fontId="0" fillId="0" borderId="0" xfId="0" applyBorder="1" applyAlignment="1">
      <alignment horizontal="right"/>
    </xf>
    <xf numFmtId="0" fontId="0" fillId="0" borderId="2" xfId="0" applyBorder="1"/>
    <xf numFmtId="165" fontId="7" fillId="0" borderId="0" xfId="2" applyNumberFormat="1" applyFont="1" applyAlignment="1">
      <alignment horizontal="center"/>
    </xf>
    <xf numFmtId="0" fontId="0" fillId="0" borderId="0" xfId="0" applyFill="1"/>
    <xf numFmtId="166" fontId="12" fillId="0" borderId="7" xfId="0" applyNumberFormat="1" applyFont="1" applyBorder="1" applyAlignment="1">
      <alignment horizontal="center"/>
    </xf>
    <xf numFmtId="166" fontId="12" fillId="0" borderId="8" xfId="0" applyNumberFormat="1" applyFont="1" applyBorder="1" applyAlignment="1">
      <alignment horizontal="center"/>
    </xf>
    <xf numFmtId="43" fontId="16" fillId="0" borderId="0" xfId="0" applyNumberFormat="1" applyFont="1"/>
    <xf numFmtId="165" fontId="0" fillId="0" borderId="0" xfId="0" applyNumberFormat="1" applyFill="1"/>
    <xf numFmtId="0" fontId="0" fillId="0" borderId="4" xfId="0" applyBorder="1" applyAlignment="1">
      <alignment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0" xfId="0" applyFont="1" applyAlignment="1">
      <alignment horizontal="center" wrapText="1"/>
    </xf>
    <xf numFmtId="9" fontId="0" fillId="0" borderId="0" xfId="0" applyNumberFormat="1" applyFill="1" applyAlignment="1">
      <alignment horizontal="center"/>
    </xf>
    <xf numFmtId="0" fontId="0" fillId="6" borderId="0" xfId="0" applyFill="1" applyAlignment="1">
      <alignment horizontal="left"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166" fontId="26" fillId="0" borderId="7" xfId="0" applyNumberFormat="1" applyFont="1" applyBorder="1" applyAlignment="1">
      <alignment horizontal="center"/>
    </xf>
    <xf numFmtId="166" fontId="26" fillId="0" borderId="8" xfId="0" applyNumberFormat="1" applyFont="1" applyBorder="1" applyAlignment="1">
      <alignment horizontal="center"/>
    </xf>
    <xf numFmtId="0" fontId="18" fillId="0" borderId="14" xfId="0" applyFont="1" applyBorder="1" applyAlignment="1">
      <alignment horizontal="right"/>
    </xf>
    <xf numFmtId="164" fontId="21" fillId="11" borderId="1" xfId="1" applyNumberFormat="1" applyFont="1" applyFill="1" applyBorder="1" applyAlignment="1" applyProtection="1">
      <alignment horizontal="right"/>
    </xf>
    <xf numFmtId="164" fontId="21" fillId="11" borderId="2" xfId="1" applyNumberFormat="1" applyFont="1" applyFill="1" applyBorder="1" applyAlignment="1" applyProtection="1">
      <alignment horizontal="right"/>
    </xf>
    <xf numFmtId="164" fontId="21" fillId="11" borderId="3" xfId="1" applyNumberFormat="1" applyFont="1" applyFill="1" applyBorder="1" applyAlignment="1" applyProtection="1">
      <alignment horizontal="right"/>
    </xf>
    <xf numFmtId="164" fontId="21" fillId="11" borderId="4" xfId="1" applyNumberFormat="1" applyFont="1" applyFill="1" applyBorder="1" applyAlignment="1" applyProtection="1">
      <alignment horizontal="right"/>
    </xf>
    <xf numFmtId="164" fontId="21" fillId="11" borderId="0" xfId="1" applyNumberFormat="1" applyFont="1" applyFill="1" applyBorder="1" applyAlignment="1" applyProtection="1">
      <alignment horizontal="right"/>
    </xf>
    <xf numFmtId="164" fontId="21" fillId="11" borderId="5" xfId="1" applyNumberFormat="1" applyFont="1" applyFill="1" applyBorder="1" applyAlignment="1" applyProtection="1">
      <alignment horizontal="right"/>
    </xf>
    <xf numFmtId="0" fontId="18" fillId="0" borderId="6" xfId="0" applyFont="1" applyBorder="1" applyAlignment="1">
      <alignment horizontal="right"/>
    </xf>
    <xf numFmtId="0" fontId="18" fillId="0" borderId="7" xfId="0" applyFont="1" applyBorder="1" applyAlignment="1">
      <alignment horizontal="right"/>
    </xf>
    <xf numFmtId="0" fontId="18" fillId="0" borderId="8" xfId="0" applyFont="1" applyBorder="1" applyAlignment="1">
      <alignment horizontal="right"/>
    </xf>
    <xf numFmtId="164" fontId="21" fillId="11" borderId="1" xfId="1" applyNumberFormat="1" applyFont="1" applyFill="1" applyBorder="1" applyAlignment="1" applyProtection="1">
      <alignment horizontal="center"/>
    </xf>
    <xf numFmtId="164" fontId="21" fillId="11" borderId="3" xfId="1" applyNumberFormat="1" applyFont="1" applyFill="1" applyBorder="1" applyAlignment="1" applyProtection="1">
      <alignment horizontal="center"/>
    </xf>
    <xf numFmtId="0" fontId="20" fillId="10" borderId="11"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6" fontId="21" fillId="3" borderId="14" xfId="1" applyNumberFormat="1" applyFont="1" applyFill="1" applyBorder="1" applyAlignment="1" applyProtection="1">
      <alignment horizontal="center"/>
      <protection locked="0"/>
    </xf>
    <xf numFmtId="0" fontId="19" fillId="0" borderId="4" xfId="0" applyFont="1" applyFill="1" applyBorder="1" applyAlignment="1">
      <alignment wrapText="1"/>
    </xf>
    <xf numFmtId="0" fontId="19" fillId="0" borderId="6" xfId="0" applyFont="1" applyFill="1" applyBorder="1" applyAlignment="1">
      <alignment wrapText="1"/>
    </xf>
    <xf numFmtId="0" fontId="18" fillId="0" borderId="11" xfId="0" applyFont="1" applyBorder="1" applyAlignment="1">
      <alignment horizontal="center"/>
    </xf>
    <xf numFmtId="0" fontId="18" fillId="0" borderId="13" xfId="0" applyFont="1" applyBorder="1" applyAlignment="1">
      <alignment horizontal="center"/>
    </xf>
  </cellXfs>
  <cellStyles count="7">
    <cellStyle name="Comma" xfId="2" builtinId="3"/>
    <cellStyle name="Currency" xfId="1" builtinId="4"/>
    <cellStyle name="Normal" xfId="0" builtinId="0"/>
    <cellStyle name="Normal 2" xfId="3" xr:uid="{00000000-0005-0000-0000-000003000000}"/>
    <cellStyle name="Normal 3" xfId="4" xr:uid="{00000000-0005-0000-0000-000004000000}"/>
    <cellStyle name="Normal 4" xfId="5" xr:uid="{00000000-0005-0000-0000-000005000000}"/>
    <cellStyle name="Percent" xfId="6" builtinId="5"/>
  </cellStyles>
  <dxfs count="2">
    <dxf>
      <font>
        <color rgb="FF9C0006"/>
      </font>
      <fill>
        <patternFill>
          <bgColor rgb="FFFFC7CE"/>
        </patternFill>
      </fill>
    </dxf>
    <dxf>
      <font>
        <color theme="0"/>
      </font>
    </dxf>
  </dxfs>
  <tableStyles count="0" defaultTableStyle="TableStyleMedium2" defaultPivotStyle="PivotStyleLight16"/>
  <colors>
    <mruColors>
      <color rgb="FFFFFF99"/>
      <color rgb="FFFFFF66"/>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0"/>
  <sheetViews>
    <sheetView workbookViewId="0">
      <selection activeCell="G23" sqref="G23"/>
    </sheetView>
  </sheetViews>
  <sheetFormatPr defaultRowHeight="14.5" x14ac:dyDescent="0.35"/>
  <cols>
    <col min="1" max="1" width="12" customWidth="1"/>
    <col min="2" max="2" width="11" customWidth="1"/>
    <col min="3" max="4" width="13" customWidth="1"/>
    <col min="5" max="5" width="17" customWidth="1"/>
    <col min="6" max="7" width="41" customWidth="1"/>
    <col min="8" max="33" width="13" customWidth="1"/>
    <col min="34" max="34" width="41" customWidth="1"/>
    <col min="35" max="35" width="21" customWidth="1"/>
    <col min="36" max="36" width="13" customWidth="1"/>
  </cols>
  <sheetData>
    <row r="1" spans="1:36" x14ac:dyDescent="0.35">
      <c r="A1" t="s">
        <v>401</v>
      </c>
      <c r="B1" t="s">
        <v>402</v>
      </c>
      <c r="C1" t="s">
        <v>774</v>
      </c>
      <c r="D1" t="s">
        <v>777</v>
      </c>
      <c r="E1" t="s">
        <v>403</v>
      </c>
      <c r="F1" t="s">
        <v>404</v>
      </c>
      <c r="G1" t="s">
        <v>405</v>
      </c>
      <c r="H1" t="s">
        <v>952</v>
      </c>
      <c r="I1" t="s">
        <v>53</v>
      </c>
      <c r="J1" t="s">
        <v>54</v>
      </c>
      <c r="K1" t="s">
        <v>55</v>
      </c>
      <c r="L1" t="s">
        <v>56</v>
      </c>
      <c r="M1" t="s">
        <v>57</v>
      </c>
      <c r="N1" t="s">
        <v>58</v>
      </c>
      <c r="O1" t="s">
        <v>59</v>
      </c>
      <c r="P1" t="s">
        <v>60</v>
      </c>
      <c r="Q1" t="s">
        <v>61</v>
      </c>
      <c r="R1" t="s">
        <v>62</v>
      </c>
      <c r="S1" t="s">
        <v>63</v>
      </c>
      <c r="T1" t="s">
        <v>64</v>
      </c>
      <c r="U1" t="s">
        <v>65</v>
      </c>
      <c r="V1" t="s">
        <v>66</v>
      </c>
      <c r="W1" t="s">
        <v>67</v>
      </c>
      <c r="X1" t="s">
        <v>68</v>
      </c>
      <c r="Y1" t="s">
        <v>69</v>
      </c>
      <c r="Z1" t="s">
        <v>70</v>
      </c>
      <c r="AA1" t="s">
        <v>71</v>
      </c>
      <c r="AB1" t="s">
        <v>72</v>
      </c>
      <c r="AC1" t="s">
        <v>73</v>
      </c>
      <c r="AD1" t="s">
        <v>74</v>
      </c>
      <c r="AE1" t="s">
        <v>75</v>
      </c>
      <c r="AF1" t="s">
        <v>76</v>
      </c>
      <c r="AH1" t="s">
        <v>406</v>
      </c>
      <c r="AI1" t="s">
        <v>407</v>
      </c>
      <c r="AJ1" t="s">
        <v>408</v>
      </c>
    </row>
    <row r="2" spans="1:36" x14ac:dyDescent="0.35">
      <c r="A2" t="s">
        <v>409</v>
      </c>
      <c r="B2" t="s">
        <v>410</v>
      </c>
      <c r="C2" t="s">
        <v>953</v>
      </c>
      <c r="D2" t="s">
        <v>954</v>
      </c>
      <c r="E2" t="s">
        <v>411</v>
      </c>
      <c r="F2" t="s">
        <v>94</v>
      </c>
      <c r="G2" t="s">
        <v>412</v>
      </c>
      <c r="H2">
        <v>134700</v>
      </c>
      <c r="I2">
        <v>45400</v>
      </c>
      <c r="J2">
        <v>51850</v>
      </c>
      <c r="K2">
        <v>58350</v>
      </c>
      <c r="L2">
        <v>64800</v>
      </c>
      <c r="M2">
        <v>70000</v>
      </c>
      <c r="N2">
        <v>75200</v>
      </c>
      <c r="O2">
        <v>80400</v>
      </c>
      <c r="P2">
        <v>85550</v>
      </c>
      <c r="Q2">
        <v>27250</v>
      </c>
      <c r="R2">
        <v>31150</v>
      </c>
      <c r="S2">
        <v>35050</v>
      </c>
      <c r="T2">
        <v>38900</v>
      </c>
      <c r="U2">
        <v>42050</v>
      </c>
      <c r="V2">
        <v>45150</v>
      </c>
      <c r="W2">
        <v>48250</v>
      </c>
      <c r="X2">
        <v>51350</v>
      </c>
      <c r="Y2">
        <v>63000</v>
      </c>
      <c r="Z2">
        <v>72000</v>
      </c>
      <c r="AA2">
        <v>81000</v>
      </c>
      <c r="AB2">
        <v>89950</v>
      </c>
      <c r="AC2">
        <v>97150</v>
      </c>
      <c r="AD2">
        <v>104350</v>
      </c>
      <c r="AE2">
        <v>111550</v>
      </c>
      <c r="AF2">
        <v>118750</v>
      </c>
      <c r="AH2" t="s">
        <v>413</v>
      </c>
      <c r="AI2" t="s">
        <v>414</v>
      </c>
      <c r="AJ2">
        <v>1</v>
      </c>
    </row>
    <row r="3" spans="1:36" x14ac:dyDescent="0.35">
      <c r="A3" t="s">
        <v>409</v>
      </c>
      <c r="B3" t="s">
        <v>415</v>
      </c>
      <c r="C3" t="s">
        <v>953</v>
      </c>
      <c r="D3" t="s">
        <v>954</v>
      </c>
      <c r="E3" t="s">
        <v>416</v>
      </c>
      <c r="F3" t="s">
        <v>102</v>
      </c>
      <c r="G3" t="s">
        <v>412</v>
      </c>
      <c r="H3">
        <v>103900</v>
      </c>
      <c r="I3">
        <v>39450</v>
      </c>
      <c r="J3">
        <v>45050</v>
      </c>
      <c r="K3">
        <v>50700</v>
      </c>
      <c r="L3">
        <v>56300</v>
      </c>
      <c r="M3">
        <v>60850</v>
      </c>
      <c r="N3">
        <v>65350</v>
      </c>
      <c r="O3">
        <v>69850</v>
      </c>
      <c r="P3">
        <v>74350</v>
      </c>
      <c r="Q3">
        <v>23700</v>
      </c>
      <c r="R3">
        <v>27050</v>
      </c>
      <c r="S3">
        <v>30450</v>
      </c>
      <c r="T3">
        <v>33800</v>
      </c>
      <c r="U3">
        <v>36550</v>
      </c>
      <c r="V3">
        <v>39250</v>
      </c>
      <c r="W3">
        <v>41950</v>
      </c>
      <c r="X3">
        <v>46630</v>
      </c>
      <c r="Y3">
        <v>62600</v>
      </c>
      <c r="Z3">
        <v>71550</v>
      </c>
      <c r="AA3">
        <v>80500</v>
      </c>
      <c r="AB3">
        <v>89400</v>
      </c>
      <c r="AC3">
        <v>96600</v>
      </c>
      <c r="AD3">
        <v>103750</v>
      </c>
      <c r="AE3">
        <v>110900</v>
      </c>
      <c r="AF3">
        <v>118050</v>
      </c>
      <c r="AH3" t="s">
        <v>417</v>
      </c>
      <c r="AI3" t="s">
        <v>414</v>
      </c>
      <c r="AJ3">
        <v>1</v>
      </c>
    </row>
    <row r="4" spans="1:36" x14ac:dyDescent="0.35">
      <c r="A4" t="s">
        <v>409</v>
      </c>
      <c r="B4" t="s">
        <v>418</v>
      </c>
      <c r="C4" t="s">
        <v>953</v>
      </c>
      <c r="D4" t="s">
        <v>954</v>
      </c>
      <c r="E4" t="s">
        <v>411</v>
      </c>
      <c r="F4" t="s">
        <v>94</v>
      </c>
      <c r="G4" t="s">
        <v>412</v>
      </c>
      <c r="H4">
        <v>134700</v>
      </c>
      <c r="I4">
        <v>45400</v>
      </c>
      <c r="J4">
        <v>51850</v>
      </c>
      <c r="K4">
        <v>58350</v>
      </c>
      <c r="L4">
        <v>64800</v>
      </c>
      <c r="M4">
        <v>70000</v>
      </c>
      <c r="N4">
        <v>75200</v>
      </c>
      <c r="O4">
        <v>80400</v>
      </c>
      <c r="P4">
        <v>85550</v>
      </c>
      <c r="Q4">
        <v>27250</v>
      </c>
      <c r="R4">
        <v>31150</v>
      </c>
      <c r="S4">
        <v>35050</v>
      </c>
      <c r="T4">
        <v>38900</v>
      </c>
      <c r="U4">
        <v>42050</v>
      </c>
      <c r="V4">
        <v>45150</v>
      </c>
      <c r="W4">
        <v>48250</v>
      </c>
      <c r="X4">
        <v>51350</v>
      </c>
      <c r="Y4">
        <v>63000</v>
      </c>
      <c r="Z4">
        <v>72000</v>
      </c>
      <c r="AA4">
        <v>81000</v>
      </c>
      <c r="AB4">
        <v>89950</v>
      </c>
      <c r="AC4">
        <v>97150</v>
      </c>
      <c r="AD4">
        <v>104350</v>
      </c>
      <c r="AE4">
        <v>111550</v>
      </c>
      <c r="AF4">
        <v>118750</v>
      </c>
      <c r="AH4" t="s">
        <v>419</v>
      </c>
      <c r="AI4" t="s">
        <v>414</v>
      </c>
      <c r="AJ4">
        <v>1</v>
      </c>
    </row>
    <row r="5" spans="1:36" x14ac:dyDescent="0.35">
      <c r="A5" t="s">
        <v>409</v>
      </c>
      <c r="B5" t="s">
        <v>420</v>
      </c>
      <c r="C5" t="s">
        <v>953</v>
      </c>
      <c r="D5" t="s">
        <v>954</v>
      </c>
      <c r="E5" t="s">
        <v>411</v>
      </c>
      <c r="F5" t="s">
        <v>94</v>
      </c>
      <c r="G5" t="s">
        <v>412</v>
      </c>
      <c r="H5">
        <v>134700</v>
      </c>
      <c r="I5">
        <v>45400</v>
      </c>
      <c r="J5">
        <v>51850</v>
      </c>
      <c r="K5">
        <v>58350</v>
      </c>
      <c r="L5">
        <v>64800</v>
      </c>
      <c r="M5">
        <v>70000</v>
      </c>
      <c r="N5">
        <v>75200</v>
      </c>
      <c r="O5">
        <v>80400</v>
      </c>
      <c r="P5">
        <v>85550</v>
      </c>
      <c r="Q5">
        <v>27250</v>
      </c>
      <c r="R5">
        <v>31150</v>
      </c>
      <c r="S5">
        <v>35050</v>
      </c>
      <c r="T5">
        <v>38900</v>
      </c>
      <c r="U5">
        <v>42050</v>
      </c>
      <c r="V5">
        <v>45150</v>
      </c>
      <c r="W5">
        <v>48250</v>
      </c>
      <c r="X5">
        <v>51350</v>
      </c>
      <c r="Y5">
        <v>63000</v>
      </c>
      <c r="Z5">
        <v>72000</v>
      </c>
      <c r="AA5">
        <v>81000</v>
      </c>
      <c r="AB5">
        <v>89950</v>
      </c>
      <c r="AC5">
        <v>97150</v>
      </c>
      <c r="AD5">
        <v>104350</v>
      </c>
      <c r="AE5">
        <v>111550</v>
      </c>
      <c r="AF5">
        <v>118750</v>
      </c>
      <c r="AH5" t="s">
        <v>421</v>
      </c>
      <c r="AI5" t="s">
        <v>414</v>
      </c>
      <c r="AJ5">
        <v>1</v>
      </c>
    </row>
    <row r="6" spans="1:36" x14ac:dyDescent="0.35">
      <c r="A6" t="s">
        <v>409</v>
      </c>
      <c r="B6" t="s">
        <v>422</v>
      </c>
      <c r="C6" t="s">
        <v>953</v>
      </c>
      <c r="D6" t="s">
        <v>954</v>
      </c>
      <c r="E6" t="s">
        <v>423</v>
      </c>
      <c r="F6" t="s">
        <v>125</v>
      </c>
      <c r="G6" t="s">
        <v>412</v>
      </c>
      <c r="H6">
        <v>180900</v>
      </c>
      <c r="I6">
        <v>58950</v>
      </c>
      <c r="J6">
        <v>67350</v>
      </c>
      <c r="K6">
        <v>75750</v>
      </c>
      <c r="L6">
        <v>84150</v>
      </c>
      <c r="M6">
        <v>90900</v>
      </c>
      <c r="N6">
        <v>97650</v>
      </c>
      <c r="O6">
        <v>104350</v>
      </c>
      <c r="P6">
        <v>111100</v>
      </c>
      <c r="Q6">
        <v>35350</v>
      </c>
      <c r="R6">
        <v>40400</v>
      </c>
      <c r="S6">
        <v>45450</v>
      </c>
      <c r="T6">
        <v>50500</v>
      </c>
      <c r="U6">
        <v>54550</v>
      </c>
      <c r="V6">
        <v>58600</v>
      </c>
      <c r="W6">
        <v>62650</v>
      </c>
      <c r="X6">
        <v>66700</v>
      </c>
      <c r="Y6">
        <v>71550</v>
      </c>
      <c r="Z6">
        <v>81750</v>
      </c>
      <c r="AA6">
        <v>91950</v>
      </c>
      <c r="AB6">
        <v>102150</v>
      </c>
      <c r="AC6">
        <v>110350</v>
      </c>
      <c r="AD6">
        <v>118500</v>
      </c>
      <c r="AE6">
        <v>126700</v>
      </c>
      <c r="AF6">
        <v>134850</v>
      </c>
      <c r="AH6" t="s">
        <v>424</v>
      </c>
      <c r="AI6" t="s">
        <v>414</v>
      </c>
      <c r="AJ6">
        <v>1</v>
      </c>
    </row>
    <row r="7" spans="1:36" x14ac:dyDescent="0.35">
      <c r="A7" t="s">
        <v>409</v>
      </c>
      <c r="B7" t="s">
        <v>425</v>
      </c>
      <c r="C7" t="s">
        <v>953</v>
      </c>
      <c r="D7" t="s">
        <v>954</v>
      </c>
      <c r="E7" t="s">
        <v>416</v>
      </c>
      <c r="F7" t="s">
        <v>102</v>
      </c>
      <c r="G7" t="s">
        <v>412</v>
      </c>
      <c r="H7">
        <v>103900</v>
      </c>
      <c r="I7">
        <v>39450</v>
      </c>
      <c r="J7">
        <v>45050</v>
      </c>
      <c r="K7">
        <v>50700</v>
      </c>
      <c r="L7">
        <v>56300</v>
      </c>
      <c r="M7">
        <v>60850</v>
      </c>
      <c r="N7">
        <v>65350</v>
      </c>
      <c r="O7">
        <v>69850</v>
      </c>
      <c r="P7">
        <v>74350</v>
      </c>
      <c r="Q7">
        <v>23700</v>
      </c>
      <c r="R7">
        <v>27050</v>
      </c>
      <c r="S7">
        <v>30450</v>
      </c>
      <c r="T7">
        <v>33800</v>
      </c>
      <c r="U7">
        <v>36550</v>
      </c>
      <c r="V7">
        <v>39250</v>
      </c>
      <c r="W7">
        <v>41950</v>
      </c>
      <c r="X7">
        <v>46630</v>
      </c>
      <c r="Y7">
        <v>62600</v>
      </c>
      <c r="Z7">
        <v>71550</v>
      </c>
      <c r="AA7">
        <v>80500</v>
      </c>
      <c r="AB7">
        <v>89400</v>
      </c>
      <c r="AC7">
        <v>96600</v>
      </c>
      <c r="AD7">
        <v>103750</v>
      </c>
      <c r="AE7">
        <v>110900</v>
      </c>
      <c r="AF7">
        <v>118050</v>
      </c>
      <c r="AH7" t="s">
        <v>426</v>
      </c>
      <c r="AI7" t="s">
        <v>414</v>
      </c>
      <c r="AJ7">
        <v>1</v>
      </c>
    </row>
    <row r="8" spans="1:36" x14ac:dyDescent="0.35">
      <c r="A8" t="s">
        <v>409</v>
      </c>
      <c r="B8" t="s">
        <v>427</v>
      </c>
      <c r="C8" t="s">
        <v>953</v>
      </c>
      <c r="D8" t="s">
        <v>954</v>
      </c>
      <c r="E8" t="s">
        <v>416</v>
      </c>
      <c r="F8" t="s">
        <v>102</v>
      </c>
      <c r="G8" t="s">
        <v>412</v>
      </c>
      <c r="H8">
        <v>103900</v>
      </c>
      <c r="I8">
        <v>39450</v>
      </c>
      <c r="J8">
        <v>45050</v>
      </c>
      <c r="K8">
        <v>50700</v>
      </c>
      <c r="L8">
        <v>56300</v>
      </c>
      <c r="M8">
        <v>60850</v>
      </c>
      <c r="N8">
        <v>65350</v>
      </c>
      <c r="O8">
        <v>69850</v>
      </c>
      <c r="P8">
        <v>74350</v>
      </c>
      <c r="Q8">
        <v>23700</v>
      </c>
      <c r="R8">
        <v>27050</v>
      </c>
      <c r="S8">
        <v>30450</v>
      </c>
      <c r="T8">
        <v>33800</v>
      </c>
      <c r="U8">
        <v>36550</v>
      </c>
      <c r="V8">
        <v>39250</v>
      </c>
      <c r="W8">
        <v>41950</v>
      </c>
      <c r="X8">
        <v>46630</v>
      </c>
      <c r="Y8">
        <v>62600</v>
      </c>
      <c r="Z8">
        <v>71550</v>
      </c>
      <c r="AA8">
        <v>80500</v>
      </c>
      <c r="AB8">
        <v>89400</v>
      </c>
      <c r="AC8">
        <v>96600</v>
      </c>
      <c r="AD8">
        <v>103750</v>
      </c>
      <c r="AE8">
        <v>110900</v>
      </c>
      <c r="AF8">
        <v>118050</v>
      </c>
      <c r="AH8" t="s">
        <v>428</v>
      </c>
      <c r="AI8" t="s">
        <v>414</v>
      </c>
      <c r="AJ8">
        <v>1</v>
      </c>
    </row>
    <row r="9" spans="1:36" x14ac:dyDescent="0.35">
      <c r="A9" t="s">
        <v>409</v>
      </c>
      <c r="B9" t="s">
        <v>429</v>
      </c>
      <c r="C9" t="s">
        <v>953</v>
      </c>
      <c r="D9" t="s">
        <v>954</v>
      </c>
      <c r="E9" t="s">
        <v>423</v>
      </c>
      <c r="F9" t="s">
        <v>125</v>
      </c>
      <c r="G9" t="s">
        <v>412</v>
      </c>
      <c r="H9">
        <v>180900</v>
      </c>
      <c r="I9">
        <v>58950</v>
      </c>
      <c r="J9">
        <v>67350</v>
      </c>
      <c r="K9">
        <v>75750</v>
      </c>
      <c r="L9">
        <v>84150</v>
      </c>
      <c r="M9">
        <v>90900</v>
      </c>
      <c r="N9">
        <v>97650</v>
      </c>
      <c r="O9">
        <v>104350</v>
      </c>
      <c r="P9">
        <v>111100</v>
      </c>
      <c r="Q9">
        <v>35350</v>
      </c>
      <c r="R9">
        <v>40400</v>
      </c>
      <c r="S9">
        <v>45450</v>
      </c>
      <c r="T9">
        <v>50500</v>
      </c>
      <c r="U9">
        <v>54550</v>
      </c>
      <c r="V9">
        <v>58600</v>
      </c>
      <c r="W9">
        <v>62650</v>
      </c>
      <c r="X9">
        <v>66700</v>
      </c>
      <c r="Y9">
        <v>71550</v>
      </c>
      <c r="Z9">
        <v>81750</v>
      </c>
      <c r="AA9">
        <v>91950</v>
      </c>
      <c r="AB9">
        <v>102150</v>
      </c>
      <c r="AC9">
        <v>110350</v>
      </c>
      <c r="AD9">
        <v>118500</v>
      </c>
      <c r="AE9">
        <v>126700</v>
      </c>
      <c r="AF9">
        <v>134850</v>
      </c>
      <c r="AH9" t="s">
        <v>430</v>
      </c>
      <c r="AI9" t="s">
        <v>414</v>
      </c>
      <c r="AJ9">
        <v>1</v>
      </c>
    </row>
    <row r="10" spans="1:36" x14ac:dyDescent="0.35">
      <c r="A10" t="s">
        <v>409</v>
      </c>
      <c r="B10" t="s">
        <v>431</v>
      </c>
      <c r="C10" t="s">
        <v>953</v>
      </c>
      <c r="D10" t="s">
        <v>954</v>
      </c>
      <c r="E10" t="s">
        <v>416</v>
      </c>
      <c r="F10" t="s">
        <v>102</v>
      </c>
      <c r="G10" t="s">
        <v>412</v>
      </c>
      <c r="H10">
        <v>103900</v>
      </c>
      <c r="I10">
        <v>39450</v>
      </c>
      <c r="J10">
        <v>45050</v>
      </c>
      <c r="K10">
        <v>50700</v>
      </c>
      <c r="L10">
        <v>56300</v>
      </c>
      <c r="M10">
        <v>60850</v>
      </c>
      <c r="N10">
        <v>65350</v>
      </c>
      <c r="O10">
        <v>69850</v>
      </c>
      <c r="P10">
        <v>74350</v>
      </c>
      <c r="Q10">
        <v>23700</v>
      </c>
      <c r="R10">
        <v>27050</v>
      </c>
      <c r="S10">
        <v>30450</v>
      </c>
      <c r="T10">
        <v>33800</v>
      </c>
      <c r="U10">
        <v>36550</v>
      </c>
      <c r="V10">
        <v>39250</v>
      </c>
      <c r="W10">
        <v>41950</v>
      </c>
      <c r="X10">
        <v>46630</v>
      </c>
      <c r="Y10">
        <v>62600</v>
      </c>
      <c r="Z10">
        <v>71550</v>
      </c>
      <c r="AA10">
        <v>80500</v>
      </c>
      <c r="AB10">
        <v>89400</v>
      </c>
      <c r="AC10">
        <v>96600</v>
      </c>
      <c r="AD10">
        <v>103750</v>
      </c>
      <c r="AE10">
        <v>110900</v>
      </c>
      <c r="AF10">
        <v>118050</v>
      </c>
      <c r="AH10" t="s">
        <v>432</v>
      </c>
      <c r="AI10" t="s">
        <v>414</v>
      </c>
      <c r="AJ10">
        <v>1</v>
      </c>
    </row>
    <row r="11" spans="1:36" x14ac:dyDescent="0.35">
      <c r="A11" t="s">
        <v>409</v>
      </c>
      <c r="B11" t="s">
        <v>433</v>
      </c>
      <c r="C11" t="s">
        <v>953</v>
      </c>
      <c r="D11" t="s">
        <v>954</v>
      </c>
      <c r="E11" t="s">
        <v>423</v>
      </c>
      <c r="F11" t="s">
        <v>125</v>
      </c>
      <c r="G11" t="s">
        <v>412</v>
      </c>
      <c r="H11">
        <v>180900</v>
      </c>
      <c r="I11">
        <v>58950</v>
      </c>
      <c r="J11">
        <v>67350</v>
      </c>
      <c r="K11">
        <v>75750</v>
      </c>
      <c r="L11">
        <v>84150</v>
      </c>
      <c r="M11">
        <v>90900</v>
      </c>
      <c r="N11">
        <v>97650</v>
      </c>
      <c r="O11">
        <v>104350</v>
      </c>
      <c r="P11">
        <v>111100</v>
      </c>
      <c r="Q11">
        <v>35350</v>
      </c>
      <c r="R11">
        <v>40400</v>
      </c>
      <c r="S11">
        <v>45450</v>
      </c>
      <c r="T11">
        <v>50500</v>
      </c>
      <c r="U11">
        <v>54550</v>
      </c>
      <c r="V11">
        <v>58600</v>
      </c>
      <c r="W11">
        <v>62650</v>
      </c>
      <c r="X11">
        <v>66700</v>
      </c>
      <c r="Y11">
        <v>71550</v>
      </c>
      <c r="Z11">
        <v>81750</v>
      </c>
      <c r="AA11">
        <v>91950</v>
      </c>
      <c r="AB11">
        <v>102150</v>
      </c>
      <c r="AC11">
        <v>110350</v>
      </c>
      <c r="AD11">
        <v>118500</v>
      </c>
      <c r="AE11">
        <v>126700</v>
      </c>
      <c r="AF11">
        <v>134850</v>
      </c>
      <c r="AH11" t="s">
        <v>434</v>
      </c>
      <c r="AI11" t="s">
        <v>414</v>
      </c>
      <c r="AJ11">
        <v>1</v>
      </c>
    </row>
    <row r="12" spans="1:36" x14ac:dyDescent="0.35">
      <c r="A12" t="s">
        <v>409</v>
      </c>
      <c r="B12" t="s">
        <v>435</v>
      </c>
      <c r="C12" t="s">
        <v>953</v>
      </c>
      <c r="D12" t="s">
        <v>954</v>
      </c>
      <c r="E12" t="s">
        <v>411</v>
      </c>
      <c r="F12" t="s">
        <v>94</v>
      </c>
      <c r="G12" t="s">
        <v>412</v>
      </c>
      <c r="H12">
        <v>134700</v>
      </c>
      <c r="I12">
        <v>45400</v>
      </c>
      <c r="J12">
        <v>51850</v>
      </c>
      <c r="K12">
        <v>58350</v>
      </c>
      <c r="L12">
        <v>64800</v>
      </c>
      <c r="M12">
        <v>70000</v>
      </c>
      <c r="N12">
        <v>75200</v>
      </c>
      <c r="O12">
        <v>80400</v>
      </c>
      <c r="P12">
        <v>85550</v>
      </c>
      <c r="Q12">
        <v>27250</v>
      </c>
      <c r="R12">
        <v>31150</v>
      </c>
      <c r="S12">
        <v>35050</v>
      </c>
      <c r="T12">
        <v>38900</v>
      </c>
      <c r="U12">
        <v>42050</v>
      </c>
      <c r="V12">
        <v>45150</v>
      </c>
      <c r="W12">
        <v>48250</v>
      </c>
      <c r="X12">
        <v>51350</v>
      </c>
      <c r="Y12">
        <v>63000</v>
      </c>
      <c r="Z12">
        <v>72000</v>
      </c>
      <c r="AA12">
        <v>81000</v>
      </c>
      <c r="AB12">
        <v>89950</v>
      </c>
      <c r="AC12">
        <v>97150</v>
      </c>
      <c r="AD12">
        <v>104350</v>
      </c>
      <c r="AE12">
        <v>111550</v>
      </c>
      <c r="AF12">
        <v>118750</v>
      </c>
      <c r="AH12" t="s">
        <v>436</v>
      </c>
      <c r="AI12" t="s">
        <v>414</v>
      </c>
      <c r="AJ12">
        <v>1</v>
      </c>
    </row>
    <row r="13" spans="1:36" x14ac:dyDescent="0.35">
      <c r="A13" t="s">
        <v>409</v>
      </c>
      <c r="B13" t="s">
        <v>437</v>
      </c>
      <c r="C13" t="s">
        <v>953</v>
      </c>
      <c r="D13" t="s">
        <v>954</v>
      </c>
      <c r="E13" t="s">
        <v>411</v>
      </c>
      <c r="F13" t="s">
        <v>94</v>
      </c>
      <c r="G13" t="s">
        <v>412</v>
      </c>
      <c r="H13">
        <v>134700</v>
      </c>
      <c r="I13">
        <v>45400</v>
      </c>
      <c r="J13">
        <v>51850</v>
      </c>
      <c r="K13">
        <v>58350</v>
      </c>
      <c r="L13">
        <v>64800</v>
      </c>
      <c r="M13">
        <v>70000</v>
      </c>
      <c r="N13">
        <v>75200</v>
      </c>
      <c r="O13">
        <v>80400</v>
      </c>
      <c r="P13">
        <v>85550</v>
      </c>
      <c r="Q13">
        <v>27250</v>
      </c>
      <c r="R13">
        <v>31150</v>
      </c>
      <c r="S13">
        <v>35050</v>
      </c>
      <c r="T13">
        <v>38900</v>
      </c>
      <c r="U13">
        <v>42050</v>
      </c>
      <c r="V13">
        <v>45150</v>
      </c>
      <c r="W13">
        <v>48250</v>
      </c>
      <c r="X13">
        <v>51350</v>
      </c>
      <c r="Y13">
        <v>63000</v>
      </c>
      <c r="Z13">
        <v>72000</v>
      </c>
      <c r="AA13">
        <v>81000</v>
      </c>
      <c r="AB13">
        <v>89950</v>
      </c>
      <c r="AC13">
        <v>97150</v>
      </c>
      <c r="AD13">
        <v>104350</v>
      </c>
      <c r="AE13">
        <v>111550</v>
      </c>
      <c r="AF13">
        <v>118750</v>
      </c>
      <c r="AH13" t="s">
        <v>438</v>
      </c>
      <c r="AI13" t="s">
        <v>414</v>
      </c>
      <c r="AJ13">
        <v>1</v>
      </c>
    </row>
    <row r="14" spans="1:36" x14ac:dyDescent="0.35">
      <c r="A14" t="s">
        <v>409</v>
      </c>
      <c r="B14" t="s">
        <v>439</v>
      </c>
      <c r="C14" t="s">
        <v>953</v>
      </c>
      <c r="D14" t="s">
        <v>954</v>
      </c>
      <c r="E14" t="s">
        <v>423</v>
      </c>
      <c r="F14" t="s">
        <v>125</v>
      </c>
      <c r="G14" t="s">
        <v>412</v>
      </c>
      <c r="H14">
        <v>180900</v>
      </c>
      <c r="I14">
        <v>58950</v>
      </c>
      <c r="J14">
        <v>67350</v>
      </c>
      <c r="K14">
        <v>75750</v>
      </c>
      <c r="L14">
        <v>84150</v>
      </c>
      <c r="M14">
        <v>90900</v>
      </c>
      <c r="N14">
        <v>97650</v>
      </c>
      <c r="O14">
        <v>104350</v>
      </c>
      <c r="P14">
        <v>111100</v>
      </c>
      <c r="Q14">
        <v>35350</v>
      </c>
      <c r="R14">
        <v>40400</v>
      </c>
      <c r="S14">
        <v>45450</v>
      </c>
      <c r="T14">
        <v>50500</v>
      </c>
      <c r="U14">
        <v>54550</v>
      </c>
      <c r="V14">
        <v>58600</v>
      </c>
      <c r="W14">
        <v>62650</v>
      </c>
      <c r="X14">
        <v>66700</v>
      </c>
      <c r="Y14">
        <v>71550</v>
      </c>
      <c r="Z14">
        <v>81750</v>
      </c>
      <c r="AA14">
        <v>91950</v>
      </c>
      <c r="AB14">
        <v>102150</v>
      </c>
      <c r="AC14">
        <v>110350</v>
      </c>
      <c r="AD14">
        <v>118500</v>
      </c>
      <c r="AE14">
        <v>126700</v>
      </c>
      <c r="AF14">
        <v>134850</v>
      </c>
      <c r="AH14" t="s">
        <v>440</v>
      </c>
      <c r="AI14" t="s">
        <v>414</v>
      </c>
      <c r="AJ14">
        <v>1</v>
      </c>
    </row>
    <row r="15" spans="1:36" x14ac:dyDescent="0.35">
      <c r="A15" t="s">
        <v>409</v>
      </c>
      <c r="B15" t="s">
        <v>441</v>
      </c>
      <c r="C15" t="s">
        <v>953</v>
      </c>
      <c r="D15" t="s">
        <v>954</v>
      </c>
      <c r="E15" t="s">
        <v>411</v>
      </c>
      <c r="F15" t="s">
        <v>94</v>
      </c>
      <c r="G15" t="s">
        <v>412</v>
      </c>
      <c r="H15">
        <v>134700</v>
      </c>
      <c r="I15">
        <v>45400</v>
      </c>
      <c r="J15">
        <v>51850</v>
      </c>
      <c r="K15">
        <v>58350</v>
      </c>
      <c r="L15">
        <v>64800</v>
      </c>
      <c r="M15">
        <v>70000</v>
      </c>
      <c r="N15">
        <v>75200</v>
      </c>
      <c r="O15">
        <v>80400</v>
      </c>
      <c r="P15">
        <v>85550</v>
      </c>
      <c r="Q15">
        <v>27250</v>
      </c>
      <c r="R15">
        <v>31150</v>
      </c>
      <c r="S15">
        <v>35050</v>
      </c>
      <c r="T15">
        <v>38900</v>
      </c>
      <c r="U15">
        <v>42050</v>
      </c>
      <c r="V15">
        <v>45150</v>
      </c>
      <c r="W15">
        <v>48250</v>
      </c>
      <c r="X15">
        <v>51350</v>
      </c>
      <c r="Y15">
        <v>63000</v>
      </c>
      <c r="Z15">
        <v>72000</v>
      </c>
      <c r="AA15">
        <v>81000</v>
      </c>
      <c r="AB15">
        <v>89950</v>
      </c>
      <c r="AC15">
        <v>97150</v>
      </c>
      <c r="AD15">
        <v>104350</v>
      </c>
      <c r="AE15">
        <v>111550</v>
      </c>
      <c r="AF15">
        <v>118750</v>
      </c>
      <c r="AH15" t="s">
        <v>442</v>
      </c>
      <c r="AI15" t="s">
        <v>414</v>
      </c>
      <c r="AJ15">
        <v>1</v>
      </c>
    </row>
    <row r="16" spans="1:36" x14ac:dyDescent="0.35">
      <c r="A16" t="s">
        <v>409</v>
      </c>
      <c r="B16" t="s">
        <v>443</v>
      </c>
      <c r="C16" t="s">
        <v>953</v>
      </c>
      <c r="D16" t="s">
        <v>954</v>
      </c>
      <c r="E16" t="s">
        <v>411</v>
      </c>
      <c r="F16" t="s">
        <v>94</v>
      </c>
      <c r="G16" t="s">
        <v>412</v>
      </c>
      <c r="H16">
        <v>134700</v>
      </c>
      <c r="I16">
        <v>45400</v>
      </c>
      <c r="J16">
        <v>51850</v>
      </c>
      <c r="K16">
        <v>58350</v>
      </c>
      <c r="L16">
        <v>64800</v>
      </c>
      <c r="M16">
        <v>70000</v>
      </c>
      <c r="N16">
        <v>75200</v>
      </c>
      <c r="O16">
        <v>80400</v>
      </c>
      <c r="P16">
        <v>85550</v>
      </c>
      <c r="Q16">
        <v>27250</v>
      </c>
      <c r="R16">
        <v>31150</v>
      </c>
      <c r="S16">
        <v>35050</v>
      </c>
      <c r="T16">
        <v>38900</v>
      </c>
      <c r="U16">
        <v>42050</v>
      </c>
      <c r="V16">
        <v>45150</v>
      </c>
      <c r="W16">
        <v>48250</v>
      </c>
      <c r="X16">
        <v>51350</v>
      </c>
      <c r="Y16">
        <v>63000</v>
      </c>
      <c r="Z16">
        <v>72000</v>
      </c>
      <c r="AA16">
        <v>81000</v>
      </c>
      <c r="AB16">
        <v>89950</v>
      </c>
      <c r="AC16">
        <v>97150</v>
      </c>
      <c r="AD16">
        <v>104350</v>
      </c>
      <c r="AE16">
        <v>111550</v>
      </c>
      <c r="AF16">
        <v>118750</v>
      </c>
      <c r="AH16" t="s">
        <v>444</v>
      </c>
      <c r="AI16" t="s">
        <v>414</v>
      </c>
      <c r="AJ16">
        <v>1</v>
      </c>
    </row>
    <row r="17" spans="1:36" x14ac:dyDescent="0.35">
      <c r="A17" t="s">
        <v>409</v>
      </c>
      <c r="B17" t="s">
        <v>445</v>
      </c>
      <c r="C17" t="s">
        <v>953</v>
      </c>
      <c r="D17" t="s">
        <v>954</v>
      </c>
      <c r="E17" t="s">
        <v>416</v>
      </c>
      <c r="F17" t="s">
        <v>102</v>
      </c>
      <c r="G17" t="s">
        <v>412</v>
      </c>
      <c r="H17">
        <v>103900</v>
      </c>
      <c r="I17">
        <v>39450</v>
      </c>
      <c r="J17">
        <v>45050</v>
      </c>
      <c r="K17">
        <v>50700</v>
      </c>
      <c r="L17">
        <v>56300</v>
      </c>
      <c r="M17">
        <v>60850</v>
      </c>
      <c r="N17">
        <v>65350</v>
      </c>
      <c r="O17">
        <v>69850</v>
      </c>
      <c r="P17">
        <v>74350</v>
      </c>
      <c r="Q17">
        <v>23700</v>
      </c>
      <c r="R17">
        <v>27050</v>
      </c>
      <c r="S17">
        <v>30450</v>
      </c>
      <c r="T17">
        <v>33800</v>
      </c>
      <c r="U17">
        <v>36550</v>
      </c>
      <c r="V17">
        <v>39250</v>
      </c>
      <c r="W17">
        <v>41950</v>
      </c>
      <c r="X17">
        <v>46630</v>
      </c>
      <c r="Y17">
        <v>62600</v>
      </c>
      <c r="Z17">
        <v>71550</v>
      </c>
      <c r="AA17">
        <v>80500</v>
      </c>
      <c r="AB17">
        <v>89400</v>
      </c>
      <c r="AC17">
        <v>96600</v>
      </c>
      <c r="AD17">
        <v>103750</v>
      </c>
      <c r="AE17">
        <v>110900</v>
      </c>
      <c r="AF17">
        <v>118050</v>
      </c>
      <c r="AH17" t="s">
        <v>446</v>
      </c>
      <c r="AI17" t="s">
        <v>414</v>
      </c>
      <c r="AJ17">
        <v>1</v>
      </c>
    </row>
    <row r="18" spans="1:36" x14ac:dyDescent="0.35">
      <c r="A18" t="s">
        <v>409</v>
      </c>
      <c r="B18" t="s">
        <v>447</v>
      </c>
      <c r="C18" t="s">
        <v>953</v>
      </c>
      <c r="D18" t="s">
        <v>954</v>
      </c>
      <c r="E18" t="s">
        <v>411</v>
      </c>
      <c r="F18" t="s">
        <v>94</v>
      </c>
      <c r="G18" t="s">
        <v>412</v>
      </c>
      <c r="H18">
        <v>134700</v>
      </c>
      <c r="I18">
        <v>45400</v>
      </c>
      <c r="J18">
        <v>51850</v>
      </c>
      <c r="K18">
        <v>58350</v>
      </c>
      <c r="L18">
        <v>64800</v>
      </c>
      <c r="M18">
        <v>70000</v>
      </c>
      <c r="N18">
        <v>75200</v>
      </c>
      <c r="O18">
        <v>80400</v>
      </c>
      <c r="P18">
        <v>85550</v>
      </c>
      <c r="Q18">
        <v>27250</v>
      </c>
      <c r="R18">
        <v>31150</v>
      </c>
      <c r="S18">
        <v>35050</v>
      </c>
      <c r="T18">
        <v>38900</v>
      </c>
      <c r="U18">
        <v>42050</v>
      </c>
      <c r="V18">
        <v>45150</v>
      </c>
      <c r="W18">
        <v>48250</v>
      </c>
      <c r="X18">
        <v>51350</v>
      </c>
      <c r="Y18">
        <v>63000</v>
      </c>
      <c r="Z18">
        <v>72000</v>
      </c>
      <c r="AA18">
        <v>81000</v>
      </c>
      <c r="AB18">
        <v>89950</v>
      </c>
      <c r="AC18">
        <v>97150</v>
      </c>
      <c r="AD18">
        <v>104350</v>
      </c>
      <c r="AE18">
        <v>111550</v>
      </c>
      <c r="AF18">
        <v>118750</v>
      </c>
      <c r="AH18" t="s">
        <v>448</v>
      </c>
      <c r="AI18" t="s">
        <v>414</v>
      </c>
      <c r="AJ18">
        <v>1</v>
      </c>
    </row>
    <row r="19" spans="1:36" x14ac:dyDescent="0.35">
      <c r="A19" t="s">
        <v>409</v>
      </c>
      <c r="B19" t="s">
        <v>449</v>
      </c>
      <c r="C19" t="s">
        <v>953</v>
      </c>
      <c r="D19" t="s">
        <v>954</v>
      </c>
      <c r="E19" t="s">
        <v>423</v>
      </c>
      <c r="F19" t="s">
        <v>125</v>
      </c>
      <c r="G19" t="s">
        <v>412</v>
      </c>
      <c r="H19">
        <v>180900</v>
      </c>
      <c r="I19">
        <v>58950</v>
      </c>
      <c r="J19">
        <v>67350</v>
      </c>
      <c r="K19">
        <v>75750</v>
      </c>
      <c r="L19">
        <v>84150</v>
      </c>
      <c r="M19">
        <v>90900</v>
      </c>
      <c r="N19">
        <v>97650</v>
      </c>
      <c r="O19">
        <v>104350</v>
      </c>
      <c r="P19">
        <v>111100</v>
      </c>
      <c r="Q19">
        <v>35350</v>
      </c>
      <c r="R19">
        <v>40400</v>
      </c>
      <c r="S19">
        <v>45450</v>
      </c>
      <c r="T19">
        <v>50500</v>
      </c>
      <c r="U19">
        <v>54550</v>
      </c>
      <c r="V19">
        <v>58600</v>
      </c>
      <c r="W19">
        <v>62650</v>
      </c>
      <c r="X19">
        <v>66700</v>
      </c>
      <c r="Y19">
        <v>71550</v>
      </c>
      <c r="Z19">
        <v>81750</v>
      </c>
      <c r="AA19">
        <v>91950</v>
      </c>
      <c r="AB19">
        <v>102150</v>
      </c>
      <c r="AC19">
        <v>110350</v>
      </c>
      <c r="AD19">
        <v>118500</v>
      </c>
      <c r="AE19">
        <v>126700</v>
      </c>
      <c r="AF19">
        <v>134850</v>
      </c>
      <c r="AH19" t="s">
        <v>450</v>
      </c>
      <c r="AI19" t="s">
        <v>414</v>
      </c>
      <c r="AJ19">
        <v>1</v>
      </c>
    </row>
    <row r="20" spans="1:36" x14ac:dyDescent="0.35">
      <c r="A20" t="s">
        <v>409</v>
      </c>
      <c r="B20" t="s">
        <v>451</v>
      </c>
      <c r="C20" t="s">
        <v>953</v>
      </c>
      <c r="D20" t="s">
        <v>954</v>
      </c>
      <c r="E20" t="s">
        <v>416</v>
      </c>
      <c r="F20" t="s">
        <v>102</v>
      </c>
      <c r="G20" t="s">
        <v>412</v>
      </c>
      <c r="H20">
        <v>103900</v>
      </c>
      <c r="I20">
        <v>39450</v>
      </c>
      <c r="J20">
        <v>45050</v>
      </c>
      <c r="K20">
        <v>50700</v>
      </c>
      <c r="L20">
        <v>56300</v>
      </c>
      <c r="M20">
        <v>60850</v>
      </c>
      <c r="N20">
        <v>65350</v>
      </c>
      <c r="O20">
        <v>69850</v>
      </c>
      <c r="P20">
        <v>74350</v>
      </c>
      <c r="Q20">
        <v>23700</v>
      </c>
      <c r="R20">
        <v>27050</v>
      </c>
      <c r="S20">
        <v>30450</v>
      </c>
      <c r="T20">
        <v>33800</v>
      </c>
      <c r="U20">
        <v>36550</v>
      </c>
      <c r="V20">
        <v>39250</v>
      </c>
      <c r="W20">
        <v>41950</v>
      </c>
      <c r="X20">
        <v>46630</v>
      </c>
      <c r="Y20">
        <v>62600</v>
      </c>
      <c r="Z20">
        <v>71550</v>
      </c>
      <c r="AA20">
        <v>80500</v>
      </c>
      <c r="AB20">
        <v>89400</v>
      </c>
      <c r="AC20">
        <v>96600</v>
      </c>
      <c r="AD20">
        <v>103750</v>
      </c>
      <c r="AE20">
        <v>110900</v>
      </c>
      <c r="AF20">
        <v>118050</v>
      </c>
      <c r="AH20" t="s">
        <v>452</v>
      </c>
      <c r="AI20" t="s">
        <v>414</v>
      </c>
      <c r="AJ20">
        <v>1</v>
      </c>
    </row>
    <row r="21" spans="1:36" x14ac:dyDescent="0.35">
      <c r="A21" t="s">
        <v>409</v>
      </c>
      <c r="B21" t="s">
        <v>453</v>
      </c>
      <c r="C21" t="s">
        <v>953</v>
      </c>
      <c r="D21" t="s">
        <v>954</v>
      </c>
      <c r="E21" t="s">
        <v>416</v>
      </c>
      <c r="F21" t="s">
        <v>102</v>
      </c>
      <c r="G21" t="s">
        <v>412</v>
      </c>
      <c r="H21">
        <v>103900</v>
      </c>
      <c r="I21">
        <v>39450</v>
      </c>
      <c r="J21">
        <v>45050</v>
      </c>
      <c r="K21">
        <v>50700</v>
      </c>
      <c r="L21">
        <v>56300</v>
      </c>
      <c r="M21">
        <v>60850</v>
      </c>
      <c r="N21">
        <v>65350</v>
      </c>
      <c r="O21">
        <v>69850</v>
      </c>
      <c r="P21">
        <v>74350</v>
      </c>
      <c r="Q21">
        <v>23700</v>
      </c>
      <c r="R21">
        <v>27050</v>
      </c>
      <c r="S21">
        <v>30450</v>
      </c>
      <c r="T21">
        <v>33800</v>
      </c>
      <c r="U21">
        <v>36550</v>
      </c>
      <c r="V21">
        <v>39250</v>
      </c>
      <c r="W21">
        <v>41950</v>
      </c>
      <c r="X21">
        <v>46630</v>
      </c>
      <c r="Y21">
        <v>62600</v>
      </c>
      <c r="Z21">
        <v>71550</v>
      </c>
      <c r="AA21">
        <v>80500</v>
      </c>
      <c r="AB21">
        <v>89400</v>
      </c>
      <c r="AC21">
        <v>96600</v>
      </c>
      <c r="AD21">
        <v>103750</v>
      </c>
      <c r="AE21">
        <v>110900</v>
      </c>
      <c r="AF21">
        <v>118050</v>
      </c>
      <c r="AH21" t="s">
        <v>454</v>
      </c>
      <c r="AI21" t="s">
        <v>414</v>
      </c>
      <c r="AJ21">
        <v>1</v>
      </c>
    </row>
    <row r="22" spans="1:36" x14ac:dyDescent="0.35">
      <c r="A22" t="s">
        <v>409</v>
      </c>
      <c r="B22" t="s">
        <v>455</v>
      </c>
      <c r="C22" t="s">
        <v>953</v>
      </c>
      <c r="D22" t="s">
        <v>954</v>
      </c>
      <c r="E22" t="s">
        <v>423</v>
      </c>
      <c r="F22" t="s">
        <v>125</v>
      </c>
      <c r="G22" t="s">
        <v>412</v>
      </c>
      <c r="H22">
        <v>180900</v>
      </c>
      <c r="I22">
        <v>58950</v>
      </c>
      <c r="J22">
        <v>67350</v>
      </c>
      <c r="K22">
        <v>75750</v>
      </c>
      <c r="L22">
        <v>84150</v>
      </c>
      <c r="M22">
        <v>90900</v>
      </c>
      <c r="N22">
        <v>97650</v>
      </c>
      <c r="O22">
        <v>104350</v>
      </c>
      <c r="P22">
        <v>111100</v>
      </c>
      <c r="Q22">
        <v>35350</v>
      </c>
      <c r="R22">
        <v>40400</v>
      </c>
      <c r="S22">
        <v>45450</v>
      </c>
      <c r="T22">
        <v>50500</v>
      </c>
      <c r="U22">
        <v>54550</v>
      </c>
      <c r="V22">
        <v>58600</v>
      </c>
      <c r="W22">
        <v>62650</v>
      </c>
      <c r="X22">
        <v>66700</v>
      </c>
      <c r="Y22">
        <v>71550</v>
      </c>
      <c r="Z22">
        <v>81750</v>
      </c>
      <c r="AA22">
        <v>91950</v>
      </c>
      <c r="AB22">
        <v>102150</v>
      </c>
      <c r="AC22">
        <v>110350</v>
      </c>
      <c r="AD22">
        <v>118500</v>
      </c>
      <c r="AE22">
        <v>126700</v>
      </c>
      <c r="AF22">
        <v>134850</v>
      </c>
      <c r="AH22" t="s">
        <v>456</v>
      </c>
      <c r="AI22" t="s">
        <v>414</v>
      </c>
      <c r="AJ22">
        <v>1</v>
      </c>
    </row>
    <row r="23" spans="1:36" x14ac:dyDescent="0.35">
      <c r="A23" t="s">
        <v>409</v>
      </c>
      <c r="B23" t="s">
        <v>457</v>
      </c>
      <c r="C23" t="s">
        <v>953</v>
      </c>
      <c r="D23" t="s">
        <v>954</v>
      </c>
      <c r="E23" t="s">
        <v>423</v>
      </c>
      <c r="F23" t="s">
        <v>125</v>
      </c>
      <c r="G23" t="s">
        <v>412</v>
      </c>
      <c r="H23">
        <v>180900</v>
      </c>
      <c r="I23">
        <v>58950</v>
      </c>
      <c r="J23">
        <v>67350</v>
      </c>
      <c r="K23">
        <v>75750</v>
      </c>
      <c r="L23">
        <v>84150</v>
      </c>
      <c r="M23">
        <v>90900</v>
      </c>
      <c r="N23">
        <v>97650</v>
      </c>
      <c r="O23">
        <v>104350</v>
      </c>
      <c r="P23">
        <v>111100</v>
      </c>
      <c r="Q23">
        <v>35350</v>
      </c>
      <c r="R23">
        <v>40400</v>
      </c>
      <c r="S23">
        <v>45450</v>
      </c>
      <c r="T23">
        <v>50500</v>
      </c>
      <c r="U23">
        <v>54550</v>
      </c>
      <c r="V23">
        <v>58600</v>
      </c>
      <c r="W23">
        <v>62650</v>
      </c>
      <c r="X23">
        <v>66700</v>
      </c>
      <c r="Y23">
        <v>71550</v>
      </c>
      <c r="Z23">
        <v>81750</v>
      </c>
      <c r="AA23">
        <v>91950</v>
      </c>
      <c r="AB23">
        <v>102150</v>
      </c>
      <c r="AC23">
        <v>110350</v>
      </c>
      <c r="AD23">
        <v>118500</v>
      </c>
      <c r="AE23">
        <v>126700</v>
      </c>
      <c r="AF23">
        <v>134850</v>
      </c>
      <c r="AH23" t="s">
        <v>458</v>
      </c>
      <c r="AI23" t="s">
        <v>414</v>
      </c>
      <c r="AJ23">
        <v>1</v>
      </c>
    </row>
    <row r="24" spans="1:36" x14ac:dyDescent="0.35">
      <c r="A24" t="s">
        <v>409</v>
      </c>
      <c r="B24" t="s">
        <v>459</v>
      </c>
      <c r="C24" t="s">
        <v>953</v>
      </c>
      <c r="D24" t="s">
        <v>954</v>
      </c>
      <c r="E24" t="s">
        <v>423</v>
      </c>
      <c r="F24" t="s">
        <v>125</v>
      </c>
      <c r="G24" t="s">
        <v>412</v>
      </c>
      <c r="H24">
        <v>180900</v>
      </c>
      <c r="I24">
        <v>58950</v>
      </c>
      <c r="J24">
        <v>67350</v>
      </c>
      <c r="K24">
        <v>75750</v>
      </c>
      <c r="L24">
        <v>84150</v>
      </c>
      <c r="M24">
        <v>90900</v>
      </c>
      <c r="N24">
        <v>97650</v>
      </c>
      <c r="O24">
        <v>104350</v>
      </c>
      <c r="P24">
        <v>111100</v>
      </c>
      <c r="Q24">
        <v>35350</v>
      </c>
      <c r="R24">
        <v>40400</v>
      </c>
      <c r="S24">
        <v>45450</v>
      </c>
      <c r="T24">
        <v>50500</v>
      </c>
      <c r="U24">
        <v>54550</v>
      </c>
      <c r="V24">
        <v>58600</v>
      </c>
      <c r="W24">
        <v>62650</v>
      </c>
      <c r="X24">
        <v>66700</v>
      </c>
      <c r="Y24">
        <v>71550</v>
      </c>
      <c r="Z24">
        <v>81750</v>
      </c>
      <c r="AA24">
        <v>91950</v>
      </c>
      <c r="AB24">
        <v>102150</v>
      </c>
      <c r="AC24">
        <v>110350</v>
      </c>
      <c r="AD24">
        <v>118500</v>
      </c>
      <c r="AE24">
        <v>126700</v>
      </c>
      <c r="AF24">
        <v>134850</v>
      </c>
      <c r="AH24" t="s">
        <v>460</v>
      </c>
      <c r="AI24" t="s">
        <v>414</v>
      </c>
      <c r="AJ24">
        <v>1</v>
      </c>
    </row>
    <row r="25" spans="1:36" x14ac:dyDescent="0.35">
      <c r="A25" t="s">
        <v>409</v>
      </c>
      <c r="B25" t="s">
        <v>461</v>
      </c>
      <c r="C25" t="s">
        <v>953</v>
      </c>
      <c r="D25" t="s">
        <v>955</v>
      </c>
      <c r="E25" t="s">
        <v>462</v>
      </c>
      <c r="F25" t="s">
        <v>81</v>
      </c>
      <c r="G25" t="s">
        <v>463</v>
      </c>
      <c r="H25">
        <v>112700</v>
      </c>
      <c r="I25">
        <v>39450</v>
      </c>
      <c r="J25">
        <v>45100</v>
      </c>
      <c r="K25">
        <v>50750</v>
      </c>
      <c r="L25">
        <v>56350</v>
      </c>
      <c r="M25">
        <v>60900</v>
      </c>
      <c r="N25">
        <v>65400</v>
      </c>
      <c r="O25">
        <v>69900</v>
      </c>
      <c r="P25">
        <v>74400</v>
      </c>
      <c r="Q25">
        <v>23700</v>
      </c>
      <c r="R25">
        <v>27050</v>
      </c>
      <c r="S25">
        <v>30450</v>
      </c>
      <c r="T25">
        <v>33800</v>
      </c>
      <c r="U25">
        <v>36550</v>
      </c>
      <c r="V25">
        <v>39250</v>
      </c>
      <c r="W25">
        <v>41950</v>
      </c>
      <c r="X25">
        <v>46630</v>
      </c>
      <c r="Y25">
        <v>62600</v>
      </c>
      <c r="Z25">
        <v>71550</v>
      </c>
      <c r="AA25">
        <v>80500</v>
      </c>
      <c r="AB25">
        <v>89400</v>
      </c>
      <c r="AC25">
        <v>96600</v>
      </c>
      <c r="AD25">
        <v>103750</v>
      </c>
      <c r="AE25">
        <v>110900</v>
      </c>
      <c r="AF25">
        <v>118050</v>
      </c>
      <c r="AH25" t="s">
        <v>464</v>
      </c>
      <c r="AI25" t="s">
        <v>414</v>
      </c>
      <c r="AJ25">
        <v>1</v>
      </c>
    </row>
    <row r="26" spans="1:36" x14ac:dyDescent="0.35">
      <c r="A26" t="s">
        <v>409</v>
      </c>
      <c r="B26" t="s">
        <v>465</v>
      </c>
      <c r="C26" t="s">
        <v>953</v>
      </c>
      <c r="D26" t="s">
        <v>955</v>
      </c>
      <c r="E26" t="s">
        <v>462</v>
      </c>
      <c r="F26" t="s">
        <v>81</v>
      </c>
      <c r="G26" t="s">
        <v>463</v>
      </c>
      <c r="H26">
        <v>112700</v>
      </c>
      <c r="I26">
        <v>39450</v>
      </c>
      <c r="J26">
        <v>45100</v>
      </c>
      <c r="K26">
        <v>50750</v>
      </c>
      <c r="L26">
        <v>56350</v>
      </c>
      <c r="M26">
        <v>60900</v>
      </c>
      <c r="N26">
        <v>65400</v>
      </c>
      <c r="O26">
        <v>69900</v>
      </c>
      <c r="P26">
        <v>74400</v>
      </c>
      <c r="Q26">
        <v>23700</v>
      </c>
      <c r="R26">
        <v>27050</v>
      </c>
      <c r="S26">
        <v>30450</v>
      </c>
      <c r="T26">
        <v>33800</v>
      </c>
      <c r="U26">
        <v>36550</v>
      </c>
      <c r="V26">
        <v>39250</v>
      </c>
      <c r="W26">
        <v>41950</v>
      </c>
      <c r="X26">
        <v>46630</v>
      </c>
      <c r="Y26">
        <v>62600</v>
      </c>
      <c r="Z26">
        <v>71550</v>
      </c>
      <c r="AA26">
        <v>80500</v>
      </c>
      <c r="AB26">
        <v>89400</v>
      </c>
      <c r="AC26">
        <v>96600</v>
      </c>
      <c r="AD26">
        <v>103750</v>
      </c>
      <c r="AE26">
        <v>110900</v>
      </c>
      <c r="AF26">
        <v>118050</v>
      </c>
      <c r="AH26" t="s">
        <v>466</v>
      </c>
      <c r="AI26" t="s">
        <v>414</v>
      </c>
      <c r="AJ26">
        <v>1</v>
      </c>
    </row>
    <row r="27" spans="1:36" x14ac:dyDescent="0.35">
      <c r="A27" t="s">
        <v>409</v>
      </c>
      <c r="B27" t="s">
        <v>467</v>
      </c>
      <c r="C27" t="s">
        <v>953</v>
      </c>
      <c r="D27" t="s">
        <v>955</v>
      </c>
      <c r="E27" t="s">
        <v>462</v>
      </c>
      <c r="F27" t="s">
        <v>81</v>
      </c>
      <c r="G27" t="s">
        <v>463</v>
      </c>
      <c r="H27">
        <v>112700</v>
      </c>
      <c r="I27">
        <v>39450</v>
      </c>
      <c r="J27">
        <v>45100</v>
      </c>
      <c r="K27">
        <v>50750</v>
      </c>
      <c r="L27">
        <v>56350</v>
      </c>
      <c r="M27">
        <v>60900</v>
      </c>
      <c r="N27">
        <v>65400</v>
      </c>
      <c r="O27">
        <v>69900</v>
      </c>
      <c r="P27">
        <v>74400</v>
      </c>
      <c r="Q27">
        <v>23700</v>
      </c>
      <c r="R27">
        <v>27050</v>
      </c>
      <c r="S27">
        <v>30450</v>
      </c>
      <c r="T27">
        <v>33800</v>
      </c>
      <c r="U27">
        <v>36550</v>
      </c>
      <c r="V27">
        <v>39250</v>
      </c>
      <c r="W27">
        <v>41950</v>
      </c>
      <c r="X27">
        <v>46630</v>
      </c>
      <c r="Y27">
        <v>62600</v>
      </c>
      <c r="Z27">
        <v>71550</v>
      </c>
      <c r="AA27">
        <v>80500</v>
      </c>
      <c r="AB27">
        <v>89400</v>
      </c>
      <c r="AC27">
        <v>96600</v>
      </c>
      <c r="AD27">
        <v>103750</v>
      </c>
      <c r="AE27">
        <v>110900</v>
      </c>
      <c r="AF27">
        <v>118050</v>
      </c>
      <c r="AH27" t="s">
        <v>468</v>
      </c>
      <c r="AI27" t="s">
        <v>414</v>
      </c>
      <c r="AJ27">
        <v>1</v>
      </c>
    </row>
    <row r="28" spans="1:36" x14ac:dyDescent="0.35">
      <c r="A28" t="s">
        <v>409</v>
      </c>
      <c r="B28" t="s">
        <v>469</v>
      </c>
      <c r="C28" t="s">
        <v>953</v>
      </c>
      <c r="D28" t="s">
        <v>955</v>
      </c>
      <c r="E28" t="s">
        <v>462</v>
      </c>
      <c r="F28" t="s">
        <v>81</v>
      </c>
      <c r="G28" t="s">
        <v>463</v>
      </c>
      <c r="H28">
        <v>112700</v>
      </c>
      <c r="I28">
        <v>39450</v>
      </c>
      <c r="J28">
        <v>45100</v>
      </c>
      <c r="K28">
        <v>50750</v>
      </c>
      <c r="L28">
        <v>56350</v>
      </c>
      <c r="M28">
        <v>60900</v>
      </c>
      <c r="N28">
        <v>65400</v>
      </c>
      <c r="O28">
        <v>69900</v>
      </c>
      <c r="P28">
        <v>74400</v>
      </c>
      <c r="Q28">
        <v>23700</v>
      </c>
      <c r="R28">
        <v>27050</v>
      </c>
      <c r="S28">
        <v>30450</v>
      </c>
      <c r="T28">
        <v>33800</v>
      </c>
      <c r="U28">
        <v>36550</v>
      </c>
      <c r="V28">
        <v>39250</v>
      </c>
      <c r="W28">
        <v>41950</v>
      </c>
      <c r="X28">
        <v>46630</v>
      </c>
      <c r="Y28">
        <v>62600</v>
      </c>
      <c r="Z28">
        <v>71550</v>
      </c>
      <c r="AA28">
        <v>80500</v>
      </c>
      <c r="AB28">
        <v>89400</v>
      </c>
      <c r="AC28">
        <v>96600</v>
      </c>
      <c r="AD28">
        <v>103750</v>
      </c>
      <c r="AE28">
        <v>110900</v>
      </c>
      <c r="AF28">
        <v>118050</v>
      </c>
      <c r="AH28" t="s">
        <v>470</v>
      </c>
      <c r="AI28" t="s">
        <v>414</v>
      </c>
      <c r="AJ28">
        <v>1</v>
      </c>
    </row>
    <row r="29" spans="1:36" x14ac:dyDescent="0.35">
      <c r="A29" t="s">
        <v>409</v>
      </c>
      <c r="B29" t="s">
        <v>471</v>
      </c>
      <c r="C29" t="s">
        <v>953</v>
      </c>
      <c r="D29" t="s">
        <v>955</v>
      </c>
      <c r="E29" t="s">
        <v>462</v>
      </c>
      <c r="F29" t="s">
        <v>81</v>
      </c>
      <c r="G29" t="s">
        <v>463</v>
      </c>
      <c r="H29">
        <v>112700</v>
      </c>
      <c r="I29">
        <v>39450</v>
      </c>
      <c r="J29">
        <v>45100</v>
      </c>
      <c r="K29">
        <v>50750</v>
      </c>
      <c r="L29">
        <v>56350</v>
      </c>
      <c r="M29">
        <v>60900</v>
      </c>
      <c r="N29">
        <v>65400</v>
      </c>
      <c r="O29">
        <v>69900</v>
      </c>
      <c r="P29">
        <v>74400</v>
      </c>
      <c r="Q29">
        <v>23700</v>
      </c>
      <c r="R29">
        <v>27050</v>
      </c>
      <c r="S29">
        <v>30450</v>
      </c>
      <c r="T29">
        <v>33800</v>
      </c>
      <c r="U29">
        <v>36550</v>
      </c>
      <c r="V29">
        <v>39250</v>
      </c>
      <c r="W29">
        <v>41950</v>
      </c>
      <c r="X29">
        <v>46630</v>
      </c>
      <c r="Y29">
        <v>62600</v>
      </c>
      <c r="Z29">
        <v>71550</v>
      </c>
      <c r="AA29">
        <v>80500</v>
      </c>
      <c r="AB29">
        <v>89400</v>
      </c>
      <c r="AC29">
        <v>96600</v>
      </c>
      <c r="AD29">
        <v>103750</v>
      </c>
      <c r="AE29">
        <v>110900</v>
      </c>
      <c r="AF29">
        <v>118050</v>
      </c>
      <c r="AH29" t="s">
        <v>472</v>
      </c>
      <c r="AI29" t="s">
        <v>414</v>
      </c>
      <c r="AJ29">
        <v>1</v>
      </c>
    </row>
    <row r="30" spans="1:36" x14ac:dyDescent="0.35">
      <c r="A30" t="s">
        <v>409</v>
      </c>
      <c r="B30" t="s">
        <v>473</v>
      </c>
      <c r="C30" t="s">
        <v>953</v>
      </c>
      <c r="D30" t="s">
        <v>955</v>
      </c>
      <c r="E30" t="s">
        <v>462</v>
      </c>
      <c r="F30" t="s">
        <v>81</v>
      </c>
      <c r="G30" t="s">
        <v>463</v>
      </c>
      <c r="H30">
        <v>112700</v>
      </c>
      <c r="I30">
        <v>39450</v>
      </c>
      <c r="J30">
        <v>45100</v>
      </c>
      <c r="K30">
        <v>50750</v>
      </c>
      <c r="L30">
        <v>56350</v>
      </c>
      <c r="M30">
        <v>60900</v>
      </c>
      <c r="N30">
        <v>65400</v>
      </c>
      <c r="O30">
        <v>69900</v>
      </c>
      <c r="P30">
        <v>74400</v>
      </c>
      <c r="Q30">
        <v>23700</v>
      </c>
      <c r="R30">
        <v>27050</v>
      </c>
      <c r="S30">
        <v>30450</v>
      </c>
      <c r="T30">
        <v>33800</v>
      </c>
      <c r="U30">
        <v>36550</v>
      </c>
      <c r="V30">
        <v>39250</v>
      </c>
      <c r="W30">
        <v>41950</v>
      </c>
      <c r="X30">
        <v>46630</v>
      </c>
      <c r="Y30">
        <v>62600</v>
      </c>
      <c r="Z30">
        <v>71550</v>
      </c>
      <c r="AA30">
        <v>80500</v>
      </c>
      <c r="AB30">
        <v>89400</v>
      </c>
      <c r="AC30">
        <v>96600</v>
      </c>
      <c r="AD30">
        <v>103750</v>
      </c>
      <c r="AE30">
        <v>110900</v>
      </c>
      <c r="AF30">
        <v>118050</v>
      </c>
      <c r="AH30" t="s">
        <v>474</v>
      </c>
      <c r="AI30" t="s">
        <v>414</v>
      </c>
      <c r="AJ30">
        <v>1</v>
      </c>
    </row>
    <row r="31" spans="1:36" x14ac:dyDescent="0.35">
      <c r="A31" t="s">
        <v>409</v>
      </c>
      <c r="B31" t="s">
        <v>475</v>
      </c>
      <c r="C31" t="s">
        <v>953</v>
      </c>
      <c r="D31" t="s">
        <v>955</v>
      </c>
      <c r="E31" t="s">
        <v>462</v>
      </c>
      <c r="F31" t="s">
        <v>81</v>
      </c>
      <c r="G31" t="s">
        <v>463</v>
      </c>
      <c r="H31">
        <v>112700</v>
      </c>
      <c r="I31">
        <v>39450</v>
      </c>
      <c r="J31">
        <v>45100</v>
      </c>
      <c r="K31">
        <v>50750</v>
      </c>
      <c r="L31">
        <v>56350</v>
      </c>
      <c r="M31">
        <v>60900</v>
      </c>
      <c r="N31">
        <v>65400</v>
      </c>
      <c r="O31">
        <v>69900</v>
      </c>
      <c r="P31">
        <v>74400</v>
      </c>
      <c r="Q31">
        <v>23700</v>
      </c>
      <c r="R31">
        <v>27050</v>
      </c>
      <c r="S31">
        <v>30450</v>
      </c>
      <c r="T31">
        <v>33800</v>
      </c>
      <c r="U31">
        <v>36550</v>
      </c>
      <c r="V31">
        <v>39250</v>
      </c>
      <c r="W31">
        <v>41950</v>
      </c>
      <c r="X31">
        <v>46630</v>
      </c>
      <c r="Y31">
        <v>62600</v>
      </c>
      <c r="Z31">
        <v>71550</v>
      </c>
      <c r="AA31">
        <v>80500</v>
      </c>
      <c r="AB31">
        <v>89400</v>
      </c>
      <c r="AC31">
        <v>96600</v>
      </c>
      <c r="AD31">
        <v>103750</v>
      </c>
      <c r="AE31">
        <v>110900</v>
      </c>
      <c r="AF31">
        <v>118050</v>
      </c>
      <c r="AH31" t="s">
        <v>476</v>
      </c>
      <c r="AI31" t="s">
        <v>414</v>
      </c>
      <c r="AJ31">
        <v>1</v>
      </c>
    </row>
    <row r="32" spans="1:36" x14ac:dyDescent="0.35">
      <c r="A32" t="s">
        <v>409</v>
      </c>
      <c r="B32" t="s">
        <v>477</v>
      </c>
      <c r="C32" t="s">
        <v>953</v>
      </c>
      <c r="D32" t="s">
        <v>955</v>
      </c>
      <c r="E32" t="s">
        <v>462</v>
      </c>
      <c r="F32" t="s">
        <v>81</v>
      </c>
      <c r="G32" t="s">
        <v>463</v>
      </c>
      <c r="H32">
        <v>112700</v>
      </c>
      <c r="I32">
        <v>39450</v>
      </c>
      <c r="J32">
        <v>45100</v>
      </c>
      <c r="K32">
        <v>50750</v>
      </c>
      <c r="L32">
        <v>56350</v>
      </c>
      <c r="M32">
        <v>60900</v>
      </c>
      <c r="N32">
        <v>65400</v>
      </c>
      <c r="O32">
        <v>69900</v>
      </c>
      <c r="P32">
        <v>74400</v>
      </c>
      <c r="Q32">
        <v>23700</v>
      </c>
      <c r="R32">
        <v>27050</v>
      </c>
      <c r="S32">
        <v>30450</v>
      </c>
      <c r="T32">
        <v>33800</v>
      </c>
      <c r="U32">
        <v>36550</v>
      </c>
      <c r="V32">
        <v>39250</v>
      </c>
      <c r="W32">
        <v>41950</v>
      </c>
      <c r="X32">
        <v>46630</v>
      </c>
      <c r="Y32">
        <v>62600</v>
      </c>
      <c r="Z32">
        <v>71550</v>
      </c>
      <c r="AA32">
        <v>80500</v>
      </c>
      <c r="AB32">
        <v>89400</v>
      </c>
      <c r="AC32">
        <v>96600</v>
      </c>
      <c r="AD32">
        <v>103750</v>
      </c>
      <c r="AE32">
        <v>110900</v>
      </c>
      <c r="AF32">
        <v>118050</v>
      </c>
      <c r="AH32" t="s">
        <v>478</v>
      </c>
      <c r="AI32" t="s">
        <v>414</v>
      </c>
      <c r="AJ32">
        <v>1</v>
      </c>
    </row>
    <row r="33" spans="1:36" x14ac:dyDescent="0.35">
      <c r="A33" t="s">
        <v>409</v>
      </c>
      <c r="B33" t="s">
        <v>479</v>
      </c>
      <c r="C33" t="s">
        <v>953</v>
      </c>
      <c r="D33" t="s">
        <v>955</v>
      </c>
      <c r="E33" t="s">
        <v>462</v>
      </c>
      <c r="F33" t="s">
        <v>81</v>
      </c>
      <c r="G33" t="s">
        <v>463</v>
      </c>
      <c r="H33">
        <v>112700</v>
      </c>
      <c r="I33">
        <v>39450</v>
      </c>
      <c r="J33">
        <v>45100</v>
      </c>
      <c r="K33">
        <v>50750</v>
      </c>
      <c r="L33">
        <v>56350</v>
      </c>
      <c r="M33">
        <v>60900</v>
      </c>
      <c r="N33">
        <v>65400</v>
      </c>
      <c r="O33">
        <v>69900</v>
      </c>
      <c r="P33">
        <v>74400</v>
      </c>
      <c r="Q33">
        <v>23700</v>
      </c>
      <c r="R33">
        <v>27050</v>
      </c>
      <c r="S33">
        <v>30450</v>
      </c>
      <c r="T33">
        <v>33800</v>
      </c>
      <c r="U33">
        <v>36550</v>
      </c>
      <c r="V33">
        <v>39250</v>
      </c>
      <c r="W33">
        <v>41950</v>
      </c>
      <c r="X33">
        <v>46630</v>
      </c>
      <c r="Y33">
        <v>62600</v>
      </c>
      <c r="Z33">
        <v>71550</v>
      </c>
      <c r="AA33">
        <v>80500</v>
      </c>
      <c r="AB33">
        <v>89400</v>
      </c>
      <c r="AC33">
        <v>96600</v>
      </c>
      <c r="AD33">
        <v>103750</v>
      </c>
      <c r="AE33">
        <v>110900</v>
      </c>
      <c r="AF33">
        <v>118050</v>
      </c>
      <c r="AH33" t="s">
        <v>480</v>
      </c>
      <c r="AI33" t="s">
        <v>414</v>
      </c>
      <c r="AJ33">
        <v>1</v>
      </c>
    </row>
    <row r="34" spans="1:36" x14ac:dyDescent="0.35">
      <c r="A34" t="s">
        <v>409</v>
      </c>
      <c r="B34" t="s">
        <v>481</v>
      </c>
      <c r="C34" t="s">
        <v>953</v>
      </c>
      <c r="D34" t="s">
        <v>955</v>
      </c>
      <c r="E34" t="s">
        <v>462</v>
      </c>
      <c r="F34" t="s">
        <v>81</v>
      </c>
      <c r="G34" t="s">
        <v>463</v>
      </c>
      <c r="H34">
        <v>112700</v>
      </c>
      <c r="I34">
        <v>39450</v>
      </c>
      <c r="J34">
        <v>45100</v>
      </c>
      <c r="K34">
        <v>50750</v>
      </c>
      <c r="L34">
        <v>56350</v>
      </c>
      <c r="M34">
        <v>60900</v>
      </c>
      <c r="N34">
        <v>65400</v>
      </c>
      <c r="O34">
        <v>69900</v>
      </c>
      <c r="P34">
        <v>74400</v>
      </c>
      <c r="Q34">
        <v>23700</v>
      </c>
      <c r="R34">
        <v>27050</v>
      </c>
      <c r="S34">
        <v>30450</v>
      </c>
      <c r="T34">
        <v>33800</v>
      </c>
      <c r="U34">
        <v>36550</v>
      </c>
      <c r="V34">
        <v>39250</v>
      </c>
      <c r="W34">
        <v>41950</v>
      </c>
      <c r="X34">
        <v>46630</v>
      </c>
      <c r="Y34">
        <v>62600</v>
      </c>
      <c r="Z34">
        <v>71550</v>
      </c>
      <c r="AA34">
        <v>80500</v>
      </c>
      <c r="AB34">
        <v>89400</v>
      </c>
      <c r="AC34">
        <v>96600</v>
      </c>
      <c r="AD34">
        <v>103750</v>
      </c>
      <c r="AE34">
        <v>110900</v>
      </c>
      <c r="AF34">
        <v>118050</v>
      </c>
      <c r="AH34" t="s">
        <v>482</v>
      </c>
      <c r="AI34" t="s">
        <v>414</v>
      </c>
      <c r="AJ34">
        <v>1</v>
      </c>
    </row>
    <row r="35" spans="1:36" x14ac:dyDescent="0.35">
      <c r="A35" t="s">
        <v>409</v>
      </c>
      <c r="B35" t="s">
        <v>483</v>
      </c>
      <c r="C35" t="s">
        <v>953</v>
      </c>
      <c r="D35" t="s">
        <v>955</v>
      </c>
      <c r="E35" t="s">
        <v>462</v>
      </c>
      <c r="F35" t="s">
        <v>81</v>
      </c>
      <c r="G35" t="s">
        <v>463</v>
      </c>
      <c r="H35">
        <v>112700</v>
      </c>
      <c r="I35">
        <v>39450</v>
      </c>
      <c r="J35">
        <v>45100</v>
      </c>
      <c r="K35">
        <v>50750</v>
      </c>
      <c r="L35">
        <v>56350</v>
      </c>
      <c r="M35">
        <v>60900</v>
      </c>
      <c r="N35">
        <v>65400</v>
      </c>
      <c r="O35">
        <v>69900</v>
      </c>
      <c r="P35">
        <v>74400</v>
      </c>
      <c r="Q35">
        <v>23700</v>
      </c>
      <c r="R35">
        <v>27050</v>
      </c>
      <c r="S35">
        <v>30450</v>
      </c>
      <c r="T35">
        <v>33800</v>
      </c>
      <c r="U35">
        <v>36550</v>
      </c>
      <c r="V35">
        <v>39250</v>
      </c>
      <c r="W35">
        <v>41950</v>
      </c>
      <c r="X35">
        <v>46630</v>
      </c>
      <c r="Y35">
        <v>62600</v>
      </c>
      <c r="Z35">
        <v>71550</v>
      </c>
      <c r="AA35">
        <v>80500</v>
      </c>
      <c r="AB35">
        <v>89400</v>
      </c>
      <c r="AC35">
        <v>96600</v>
      </c>
      <c r="AD35">
        <v>103750</v>
      </c>
      <c r="AE35">
        <v>110900</v>
      </c>
      <c r="AF35">
        <v>118050</v>
      </c>
      <c r="AH35" t="s">
        <v>484</v>
      </c>
      <c r="AI35" t="s">
        <v>414</v>
      </c>
      <c r="AJ35">
        <v>1</v>
      </c>
    </row>
    <row r="36" spans="1:36" x14ac:dyDescent="0.35">
      <c r="A36" t="s">
        <v>409</v>
      </c>
      <c r="B36" t="s">
        <v>485</v>
      </c>
      <c r="C36" t="s">
        <v>953</v>
      </c>
      <c r="D36" t="s">
        <v>955</v>
      </c>
      <c r="E36" t="s">
        <v>462</v>
      </c>
      <c r="F36" t="s">
        <v>81</v>
      </c>
      <c r="G36" t="s">
        <v>463</v>
      </c>
      <c r="H36">
        <v>112700</v>
      </c>
      <c r="I36">
        <v>39450</v>
      </c>
      <c r="J36">
        <v>45100</v>
      </c>
      <c r="K36">
        <v>50750</v>
      </c>
      <c r="L36">
        <v>56350</v>
      </c>
      <c r="M36">
        <v>60900</v>
      </c>
      <c r="N36">
        <v>65400</v>
      </c>
      <c r="O36">
        <v>69900</v>
      </c>
      <c r="P36">
        <v>74400</v>
      </c>
      <c r="Q36">
        <v>23700</v>
      </c>
      <c r="R36">
        <v>27050</v>
      </c>
      <c r="S36">
        <v>30450</v>
      </c>
      <c r="T36">
        <v>33800</v>
      </c>
      <c r="U36">
        <v>36550</v>
      </c>
      <c r="V36">
        <v>39250</v>
      </c>
      <c r="W36">
        <v>41950</v>
      </c>
      <c r="X36">
        <v>46630</v>
      </c>
      <c r="Y36">
        <v>62600</v>
      </c>
      <c r="Z36">
        <v>71550</v>
      </c>
      <c r="AA36">
        <v>80500</v>
      </c>
      <c r="AB36">
        <v>89400</v>
      </c>
      <c r="AC36">
        <v>96600</v>
      </c>
      <c r="AD36">
        <v>103750</v>
      </c>
      <c r="AE36">
        <v>110900</v>
      </c>
      <c r="AF36">
        <v>118050</v>
      </c>
      <c r="AH36" t="s">
        <v>486</v>
      </c>
      <c r="AI36" t="s">
        <v>414</v>
      </c>
      <c r="AJ36">
        <v>1</v>
      </c>
    </row>
    <row r="37" spans="1:36" x14ac:dyDescent="0.35">
      <c r="A37" t="s">
        <v>409</v>
      </c>
      <c r="B37" t="s">
        <v>487</v>
      </c>
      <c r="C37" t="s">
        <v>953</v>
      </c>
      <c r="D37" t="s">
        <v>955</v>
      </c>
      <c r="E37" t="s">
        <v>462</v>
      </c>
      <c r="F37" t="s">
        <v>81</v>
      </c>
      <c r="G37" t="s">
        <v>463</v>
      </c>
      <c r="H37">
        <v>112700</v>
      </c>
      <c r="I37">
        <v>39450</v>
      </c>
      <c r="J37">
        <v>45100</v>
      </c>
      <c r="K37">
        <v>50750</v>
      </c>
      <c r="L37">
        <v>56350</v>
      </c>
      <c r="M37">
        <v>60900</v>
      </c>
      <c r="N37">
        <v>65400</v>
      </c>
      <c r="O37">
        <v>69900</v>
      </c>
      <c r="P37">
        <v>74400</v>
      </c>
      <c r="Q37">
        <v>23700</v>
      </c>
      <c r="R37">
        <v>27050</v>
      </c>
      <c r="S37">
        <v>30450</v>
      </c>
      <c r="T37">
        <v>33800</v>
      </c>
      <c r="U37">
        <v>36550</v>
      </c>
      <c r="V37">
        <v>39250</v>
      </c>
      <c r="W37">
        <v>41950</v>
      </c>
      <c r="X37">
        <v>46630</v>
      </c>
      <c r="Y37">
        <v>62600</v>
      </c>
      <c r="Z37">
        <v>71550</v>
      </c>
      <c r="AA37">
        <v>80500</v>
      </c>
      <c r="AB37">
        <v>89400</v>
      </c>
      <c r="AC37">
        <v>96600</v>
      </c>
      <c r="AD37">
        <v>103750</v>
      </c>
      <c r="AE37">
        <v>110900</v>
      </c>
      <c r="AF37">
        <v>118050</v>
      </c>
      <c r="AH37" t="s">
        <v>488</v>
      </c>
      <c r="AI37" t="s">
        <v>414</v>
      </c>
      <c r="AJ37">
        <v>1</v>
      </c>
    </row>
    <row r="38" spans="1:36" x14ac:dyDescent="0.35">
      <c r="A38" t="s">
        <v>409</v>
      </c>
      <c r="B38" t="s">
        <v>489</v>
      </c>
      <c r="C38" t="s">
        <v>953</v>
      </c>
      <c r="D38" t="s">
        <v>955</v>
      </c>
      <c r="E38" t="s">
        <v>462</v>
      </c>
      <c r="F38" t="s">
        <v>81</v>
      </c>
      <c r="G38" t="s">
        <v>463</v>
      </c>
      <c r="H38">
        <v>112700</v>
      </c>
      <c r="I38">
        <v>39450</v>
      </c>
      <c r="J38">
        <v>45100</v>
      </c>
      <c r="K38">
        <v>50750</v>
      </c>
      <c r="L38">
        <v>56350</v>
      </c>
      <c r="M38">
        <v>60900</v>
      </c>
      <c r="N38">
        <v>65400</v>
      </c>
      <c r="O38">
        <v>69900</v>
      </c>
      <c r="P38">
        <v>74400</v>
      </c>
      <c r="Q38">
        <v>23700</v>
      </c>
      <c r="R38">
        <v>27050</v>
      </c>
      <c r="S38">
        <v>30450</v>
      </c>
      <c r="T38">
        <v>33800</v>
      </c>
      <c r="U38">
        <v>36550</v>
      </c>
      <c r="V38">
        <v>39250</v>
      </c>
      <c r="W38">
        <v>41950</v>
      </c>
      <c r="X38">
        <v>46630</v>
      </c>
      <c r="Y38">
        <v>62600</v>
      </c>
      <c r="Z38">
        <v>71550</v>
      </c>
      <c r="AA38">
        <v>80500</v>
      </c>
      <c r="AB38">
        <v>89400</v>
      </c>
      <c r="AC38">
        <v>96600</v>
      </c>
      <c r="AD38">
        <v>103750</v>
      </c>
      <c r="AE38">
        <v>110900</v>
      </c>
      <c r="AF38">
        <v>118050</v>
      </c>
      <c r="AH38" t="s">
        <v>490</v>
      </c>
      <c r="AI38" t="s">
        <v>414</v>
      </c>
      <c r="AJ38">
        <v>1</v>
      </c>
    </row>
    <row r="39" spans="1:36" x14ac:dyDescent="0.35">
      <c r="A39" t="s">
        <v>409</v>
      </c>
      <c r="B39" t="s">
        <v>491</v>
      </c>
      <c r="C39" t="s">
        <v>953</v>
      </c>
      <c r="D39" t="s">
        <v>955</v>
      </c>
      <c r="E39" t="s">
        <v>462</v>
      </c>
      <c r="F39" t="s">
        <v>81</v>
      </c>
      <c r="G39" t="s">
        <v>463</v>
      </c>
      <c r="H39">
        <v>112700</v>
      </c>
      <c r="I39">
        <v>39450</v>
      </c>
      <c r="J39">
        <v>45100</v>
      </c>
      <c r="K39">
        <v>50750</v>
      </c>
      <c r="L39">
        <v>56350</v>
      </c>
      <c r="M39">
        <v>60900</v>
      </c>
      <c r="N39">
        <v>65400</v>
      </c>
      <c r="O39">
        <v>69900</v>
      </c>
      <c r="P39">
        <v>74400</v>
      </c>
      <c r="Q39">
        <v>23700</v>
      </c>
      <c r="R39">
        <v>27050</v>
      </c>
      <c r="S39">
        <v>30450</v>
      </c>
      <c r="T39">
        <v>33800</v>
      </c>
      <c r="U39">
        <v>36550</v>
      </c>
      <c r="V39">
        <v>39250</v>
      </c>
      <c r="W39">
        <v>41950</v>
      </c>
      <c r="X39">
        <v>46630</v>
      </c>
      <c r="Y39">
        <v>62600</v>
      </c>
      <c r="Z39">
        <v>71550</v>
      </c>
      <c r="AA39">
        <v>80500</v>
      </c>
      <c r="AB39">
        <v>89400</v>
      </c>
      <c r="AC39">
        <v>96600</v>
      </c>
      <c r="AD39">
        <v>103750</v>
      </c>
      <c r="AE39">
        <v>110900</v>
      </c>
      <c r="AF39">
        <v>118050</v>
      </c>
      <c r="AH39" t="s">
        <v>492</v>
      </c>
      <c r="AI39" t="s">
        <v>414</v>
      </c>
      <c r="AJ39">
        <v>1</v>
      </c>
    </row>
    <row r="40" spans="1:36" x14ac:dyDescent="0.35">
      <c r="A40" t="s">
        <v>409</v>
      </c>
      <c r="B40" t="s">
        <v>493</v>
      </c>
      <c r="C40" t="s">
        <v>953</v>
      </c>
      <c r="D40" t="s">
        <v>955</v>
      </c>
      <c r="E40" t="s">
        <v>462</v>
      </c>
      <c r="F40" t="s">
        <v>81</v>
      </c>
      <c r="G40" t="s">
        <v>463</v>
      </c>
      <c r="H40">
        <v>112700</v>
      </c>
      <c r="I40">
        <v>39450</v>
      </c>
      <c r="J40">
        <v>45100</v>
      </c>
      <c r="K40">
        <v>50750</v>
      </c>
      <c r="L40">
        <v>56350</v>
      </c>
      <c r="M40">
        <v>60900</v>
      </c>
      <c r="N40">
        <v>65400</v>
      </c>
      <c r="O40">
        <v>69900</v>
      </c>
      <c r="P40">
        <v>74400</v>
      </c>
      <c r="Q40">
        <v>23700</v>
      </c>
      <c r="R40">
        <v>27050</v>
      </c>
      <c r="S40">
        <v>30450</v>
      </c>
      <c r="T40">
        <v>33800</v>
      </c>
      <c r="U40">
        <v>36550</v>
      </c>
      <c r="V40">
        <v>39250</v>
      </c>
      <c r="W40">
        <v>41950</v>
      </c>
      <c r="X40">
        <v>46630</v>
      </c>
      <c r="Y40">
        <v>62600</v>
      </c>
      <c r="Z40">
        <v>71550</v>
      </c>
      <c r="AA40">
        <v>80500</v>
      </c>
      <c r="AB40">
        <v>89400</v>
      </c>
      <c r="AC40">
        <v>96600</v>
      </c>
      <c r="AD40">
        <v>103750</v>
      </c>
      <c r="AE40">
        <v>110900</v>
      </c>
      <c r="AF40">
        <v>118050</v>
      </c>
      <c r="AH40" t="s">
        <v>494</v>
      </c>
      <c r="AI40" t="s">
        <v>414</v>
      </c>
      <c r="AJ40">
        <v>1</v>
      </c>
    </row>
    <row r="41" spans="1:36" x14ac:dyDescent="0.35">
      <c r="A41" t="s">
        <v>409</v>
      </c>
      <c r="B41" t="s">
        <v>495</v>
      </c>
      <c r="C41" t="s">
        <v>953</v>
      </c>
      <c r="D41" t="s">
        <v>955</v>
      </c>
      <c r="E41" t="s">
        <v>462</v>
      </c>
      <c r="F41" t="s">
        <v>81</v>
      </c>
      <c r="G41" t="s">
        <v>463</v>
      </c>
      <c r="H41">
        <v>112700</v>
      </c>
      <c r="I41">
        <v>39450</v>
      </c>
      <c r="J41">
        <v>45100</v>
      </c>
      <c r="K41">
        <v>50750</v>
      </c>
      <c r="L41">
        <v>56350</v>
      </c>
      <c r="M41">
        <v>60900</v>
      </c>
      <c r="N41">
        <v>65400</v>
      </c>
      <c r="O41">
        <v>69900</v>
      </c>
      <c r="P41">
        <v>74400</v>
      </c>
      <c r="Q41">
        <v>23700</v>
      </c>
      <c r="R41">
        <v>27050</v>
      </c>
      <c r="S41">
        <v>30450</v>
      </c>
      <c r="T41">
        <v>33800</v>
      </c>
      <c r="U41">
        <v>36550</v>
      </c>
      <c r="V41">
        <v>39250</v>
      </c>
      <c r="W41">
        <v>41950</v>
      </c>
      <c r="X41">
        <v>46630</v>
      </c>
      <c r="Y41">
        <v>62600</v>
      </c>
      <c r="Z41">
        <v>71550</v>
      </c>
      <c r="AA41">
        <v>80500</v>
      </c>
      <c r="AB41">
        <v>89400</v>
      </c>
      <c r="AC41">
        <v>96600</v>
      </c>
      <c r="AD41">
        <v>103750</v>
      </c>
      <c r="AE41">
        <v>110900</v>
      </c>
      <c r="AF41">
        <v>118050</v>
      </c>
      <c r="AH41" t="s">
        <v>496</v>
      </c>
      <c r="AI41" t="s">
        <v>414</v>
      </c>
      <c r="AJ41">
        <v>1</v>
      </c>
    </row>
    <row r="42" spans="1:36" x14ac:dyDescent="0.35">
      <c r="A42" t="s">
        <v>409</v>
      </c>
      <c r="B42" t="s">
        <v>497</v>
      </c>
      <c r="C42" t="s">
        <v>953</v>
      </c>
      <c r="D42" t="s">
        <v>955</v>
      </c>
      <c r="E42" t="s">
        <v>462</v>
      </c>
      <c r="F42" t="s">
        <v>81</v>
      </c>
      <c r="G42" t="s">
        <v>463</v>
      </c>
      <c r="H42">
        <v>112700</v>
      </c>
      <c r="I42">
        <v>39450</v>
      </c>
      <c r="J42">
        <v>45100</v>
      </c>
      <c r="K42">
        <v>50750</v>
      </c>
      <c r="L42">
        <v>56350</v>
      </c>
      <c r="M42">
        <v>60900</v>
      </c>
      <c r="N42">
        <v>65400</v>
      </c>
      <c r="O42">
        <v>69900</v>
      </c>
      <c r="P42">
        <v>74400</v>
      </c>
      <c r="Q42">
        <v>23700</v>
      </c>
      <c r="R42">
        <v>27050</v>
      </c>
      <c r="S42">
        <v>30450</v>
      </c>
      <c r="T42">
        <v>33800</v>
      </c>
      <c r="U42">
        <v>36550</v>
      </c>
      <c r="V42">
        <v>39250</v>
      </c>
      <c r="W42">
        <v>41950</v>
      </c>
      <c r="X42">
        <v>46630</v>
      </c>
      <c r="Y42">
        <v>62600</v>
      </c>
      <c r="Z42">
        <v>71550</v>
      </c>
      <c r="AA42">
        <v>80500</v>
      </c>
      <c r="AB42">
        <v>89400</v>
      </c>
      <c r="AC42">
        <v>96600</v>
      </c>
      <c r="AD42">
        <v>103750</v>
      </c>
      <c r="AE42">
        <v>110900</v>
      </c>
      <c r="AF42">
        <v>118050</v>
      </c>
      <c r="AH42" t="s">
        <v>498</v>
      </c>
      <c r="AI42" t="s">
        <v>414</v>
      </c>
      <c r="AJ42">
        <v>1</v>
      </c>
    </row>
    <row r="43" spans="1:36" x14ac:dyDescent="0.35">
      <c r="A43" t="s">
        <v>409</v>
      </c>
      <c r="B43" t="s">
        <v>499</v>
      </c>
      <c r="C43" t="s">
        <v>953</v>
      </c>
      <c r="D43" t="s">
        <v>955</v>
      </c>
      <c r="E43" t="s">
        <v>462</v>
      </c>
      <c r="F43" t="s">
        <v>81</v>
      </c>
      <c r="G43" t="s">
        <v>463</v>
      </c>
      <c r="H43">
        <v>112700</v>
      </c>
      <c r="I43">
        <v>39450</v>
      </c>
      <c r="J43">
        <v>45100</v>
      </c>
      <c r="K43">
        <v>50750</v>
      </c>
      <c r="L43">
        <v>56350</v>
      </c>
      <c r="M43">
        <v>60900</v>
      </c>
      <c r="N43">
        <v>65400</v>
      </c>
      <c r="O43">
        <v>69900</v>
      </c>
      <c r="P43">
        <v>74400</v>
      </c>
      <c r="Q43">
        <v>23700</v>
      </c>
      <c r="R43">
        <v>27050</v>
      </c>
      <c r="S43">
        <v>30450</v>
      </c>
      <c r="T43">
        <v>33800</v>
      </c>
      <c r="U43">
        <v>36550</v>
      </c>
      <c r="V43">
        <v>39250</v>
      </c>
      <c r="W43">
        <v>41950</v>
      </c>
      <c r="X43">
        <v>46630</v>
      </c>
      <c r="Y43">
        <v>62600</v>
      </c>
      <c r="Z43">
        <v>71550</v>
      </c>
      <c r="AA43">
        <v>80500</v>
      </c>
      <c r="AB43">
        <v>89400</v>
      </c>
      <c r="AC43">
        <v>96600</v>
      </c>
      <c r="AD43">
        <v>103750</v>
      </c>
      <c r="AE43">
        <v>110900</v>
      </c>
      <c r="AF43">
        <v>118050</v>
      </c>
      <c r="AH43" t="s">
        <v>500</v>
      </c>
      <c r="AI43" t="s">
        <v>414</v>
      </c>
      <c r="AJ43">
        <v>1</v>
      </c>
    </row>
    <row r="44" spans="1:36" x14ac:dyDescent="0.35">
      <c r="A44" t="s">
        <v>409</v>
      </c>
      <c r="B44" t="s">
        <v>501</v>
      </c>
      <c r="C44" t="s">
        <v>953</v>
      </c>
      <c r="D44" t="s">
        <v>955</v>
      </c>
      <c r="E44" t="s">
        <v>462</v>
      </c>
      <c r="F44" t="s">
        <v>81</v>
      </c>
      <c r="G44" t="s">
        <v>463</v>
      </c>
      <c r="H44">
        <v>112700</v>
      </c>
      <c r="I44">
        <v>39450</v>
      </c>
      <c r="J44">
        <v>45100</v>
      </c>
      <c r="K44">
        <v>50750</v>
      </c>
      <c r="L44">
        <v>56350</v>
      </c>
      <c r="M44">
        <v>60900</v>
      </c>
      <c r="N44">
        <v>65400</v>
      </c>
      <c r="O44">
        <v>69900</v>
      </c>
      <c r="P44">
        <v>74400</v>
      </c>
      <c r="Q44">
        <v>23700</v>
      </c>
      <c r="R44">
        <v>27050</v>
      </c>
      <c r="S44">
        <v>30450</v>
      </c>
      <c r="T44">
        <v>33800</v>
      </c>
      <c r="U44">
        <v>36550</v>
      </c>
      <c r="V44">
        <v>39250</v>
      </c>
      <c r="W44">
        <v>41950</v>
      </c>
      <c r="X44">
        <v>46630</v>
      </c>
      <c r="Y44">
        <v>62600</v>
      </c>
      <c r="Z44">
        <v>71550</v>
      </c>
      <c r="AA44">
        <v>80500</v>
      </c>
      <c r="AB44">
        <v>89400</v>
      </c>
      <c r="AC44">
        <v>96600</v>
      </c>
      <c r="AD44">
        <v>103750</v>
      </c>
      <c r="AE44">
        <v>110900</v>
      </c>
      <c r="AF44">
        <v>118050</v>
      </c>
      <c r="AH44" t="s">
        <v>502</v>
      </c>
      <c r="AI44" t="s">
        <v>414</v>
      </c>
      <c r="AJ44">
        <v>1</v>
      </c>
    </row>
    <row r="45" spans="1:36" x14ac:dyDescent="0.35">
      <c r="A45" t="s">
        <v>409</v>
      </c>
      <c r="B45" t="s">
        <v>503</v>
      </c>
      <c r="C45" t="s">
        <v>953</v>
      </c>
      <c r="D45" t="s">
        <v>955</v>
      </c>
      <c r="E45" t="s">
        <v>462</v>
      </c>
      <c r="F45" t="s">
        <v>81</v>
      </c>
      <c r="G45" t="s">
        <v>463</v>
      </c>
      <c r="H45">
        <v>112700</v>
      </c>
      <c r="I45">
        <v>39450</v>
      </c>
      <c r="J45">
        <v>45100</v>
      </c>
      <c r="K45">
        <v>50750</v>
      </c>
      <c r="L45">
        <v>56350</v>
      </c>
      <c r="M45">
        <v>60900</v>
      </c>
      <c r="N45">
        <v>65400</v>
      </c>
      <c r="O45">
        <v>69900</v>
      </c>
      <c r="P45">
        <v>74400</v>
      </c>
      <c r="Q45">
        <v>23700</v>
      </c>
      <c r="R45">
        <v>27050</v>
      </c>
      <c r="S45">
        <v>30450</v>
      </c>
      <c r="T45">
        <v>33800</v>
      </c>
      <c r="U45">
        <v>36550</v>
      </c>
      <c r="V45">
        <v>39250</v>
      </c>
      <c r="W45">
        <v>41950</v>
      </c>
      <c r="X45">
        <v>46630</v>
      </c>
      <c r="Y45">
        <v>62600</v>
      </c>
      <c r="Z45">
        <v>71550</v>
      </c>
      <c r="AA45">
        <v>80500</v>
      </c>
      <c r="AB45">
        <v>89400</v>
      </c>
      <c r="AC45">
        <v>96600</v>
      </c>
      <c r="AD45">
        <v>103750</v>
      </c>
      <c r="AE45">
        <v>110900</v>
      </c>
      <c r="AF45">
        <v>118050</v>
      </c>
      <c r="AH45" t="s">
        <v>504</v>
      </c>
      <c r="AI45" t="s">
        <v>414</v>
      </c>
      <c r="AJ45">
        <v>1</v>
      </c>
    </row>
    <row r="46" spans="1:36" x14ac:dyDescent="0.35">
      <c r="A46" t="s">
        <v>409</v>
      </c>
      <c r="B46" t="s">
        <v>505</v>
      </c>
      <c r="C46" t="s">
        <v>953</v>
      </c>
      <c r="D46" t="s">
        <v>955</v>
      </c>
      <c r="E46" t="s">
        <v>462</v>
      </c>
      <c r="F46" t="s">
        <v>81</v>
      </c>
      <c r="G46" t="s">
        <v>463</v>
      </c>
      <c r="H46">
        <v>112700</v>
      </c>
      <c r="I46">
        <v>39450</v>
      </c>
      <c r="J46">
        <v>45100</v>
      </c>
      <c r="K46">
        <v>50750</v>
      </c>
      <c r="L46">
        <v>56350</v>
      </c>
      <c r="M46">
        <v>60900</v>
      </c>
      <c r="N46">
        <v>65400</v>
      </c>
      <c r="O46">
        <v>69900</v>
      </c>
      <c r="P46">
        <v>74400</v>
      </c>
      <c r="Q46">
        <v>23700</v>
      </c>
      <c r="R46">
        <v>27050</v>
      </c>
      <c r="S46">
        <v>30450</v>
      </c>
      <c r="T46">
        <v>33800</v>
      </c>
      <c r="U46">
        <v>36550</v>
      </c>
      <c r="V46">
        <v>39250</v>
      </c>
      <c r="W46">
        <v>41950</v>
      </c>
      <c r="X46">
        <v>46630</v>
      </c>
      <c r="Y46">
        <v>62600</v>
      </c>
      <c r="Z46">
        <v>71550</v>
      </c>
      <c r="AA46">
        <v>80500</v>
      </c>
      <c r="AB46">
        <v>89400</v>
      </c>
      <c r="AC46">
        <v>96600</v>
      </c>
      <c r="AD46">
        <v>103750</v>
      </c>
      <c r="AE46">
        <v>110900</v>
      </c>
      <c r="AF46">
        <v>118050</v>
      </c>
      <c r="AH46" t="s">
        <v>506</v>
      </c>
      <c r="AI46" t="s">
        <v>414</v>
      </c>
      <c r="AJ46">
        <v>1</v>
      </c>
    </row>
    <row r="47" spans="1:36" x14ac:dyDescent="0.35">
      <c r="A47" t="s">
        <v>409</v>
      </c>
      <c r="B47" t="s">
        <v>507</v>
      </c>
      <c r="C47" t="s">
        <v>953</v>
      </c>
      <c r="D47" t="s">
        <v>955</v>
      </c>
      <c r="E47" t="s">
        <v>462</v>
      </c>
      <c r="F47" t="s">
        <v>81</v>
      </c>
      <c r="G47" t="s">
        <v>463</v>
      </c>
      <c r="H47">
        <v>112700</v>
      </c>
      <c r="I47">
        <v>39450</v>
      </c>
      <c r="J47">
        <v>45100</v>
      </c>
      <c r="K47">
        <v>50750</v>
      </c>
      <c r="L47">
        <v>56350</v>
      </c>
      <c r="M47">
        <v>60900</v>
      </c>
      <c r="N47">
        <v>65400</v>
      </c>
      <c r="O47">
        <v>69900</v>
      </c>
      <c r="P47">
        <v>74400</v>
      </c>
      <c r="Q47">
        <v>23700</v>
      </c>
      <c r="R47">
        <v>27050</v>
      </c>
      <c r="S47">
        <v>30450</v>
      </c>
      <c r="T47">
        <v>33800</v>
      </c>
      <c r="U47">
        <v>36550</v>
      </c>
      <c r="V47">
        <v>39250</v>
      </c>
      <c r="W47">
        <v>41950</v>
      </c>
      <c r="X47">
        <v>46630</v>
      </c>
      <c r="Y47">
        <v>62600</v>
      </c>
      <c r="Z47">
        <v>71550</v>
      </c>
      <c r="AA47">
        <v>80500</v>
      </c>
      <c r="AB47">
        <v>89400</v>
      </c>
      <c r="AC47">
        <v>96600</v>
      </c>
      <c r="AD47">
        <v>103750</v>
      </c>
      <c r="AE47">
        <v>110900</v>
      </c>
      <c r="AF47">
        <v>118050</v>
      </c>
      <c r="AH47" t="s">
        <v>508</v>
      </c>
      <c r="AI47" t="s">
        <v>414</v>
      </c>
      <c r="AJ47">
        <v>1</v>
      </c>
    </row>
    <row r="48" spans="1:36" x14ac:dyDescent="0.35">
      <c r="A48" t="s">
        <v>409</v>
      </c>
      <c r="B48" t="s">
        <v>509</v>
      </c>
      <c r="C48" t="s">
        <v>953</v>
      </c>
      <c r="D48" t="s">
        <v>955</v>
      </c>
      <c r="E48" t="s">
        <v>462</v>
      </c>
      <c r="F48" t="s">
        <v>81</v>
      </c>
      <c r="G48" t="s">
        <v>463</v>
      </c>
      <c r="H48">
        <v>112700</v>
      </c>
      <c r="I48">
        <v>39450</v>
      </c>
      <c r="J48">
        <v>45100</v>
      </c>
      <c r="K48">
        <v>50750</v>
      </c>
      <c r="L48">
        <v>56350</v>
      </c>
      <c r="M48">
        <v>60900</v>
      </c>
      <c r="N48">
        <v>65400</v>
      </c>
      <c r="O48">
        <v>69900</v>
      </c>
      <c r="P48">
        <v>74400</v>
      </c>
      <c r="Q48">
        <v>23700</v>
      </c>
      <c r="R48">
        <v>27050</v>
      </c>
      <c r="S48">
        <v>30450</v>
      </c>
      <c r="T48">
        <v>33800</v>
      </c>
      <c r="U48">
        <v>36550</v>
      </c>
      <c r="V48">
        <v>39250</v>
      </c>
      <c r="W48">
        <v>41950</v>
      </c>
      <c r="X48">
        <v>46630</v>
      </c>
      <c r="Y48">
        <v>62600</v>
      </c>
      <c r="Z48">
        <v>71550</v>
      </c>
      <c r="AA48">
        <v>80500</v>
      </c>
      <c r="AB48">
        <v>89400</v>
      </c>
      <c r="AC48">
        <v>96600</v>
      </c>
      <c r="AD48">
        <v>103750</v>
      </c>
      <c r="AE48">
        <v>110900</v>
      </c>
      <c r="AF48">
        <v>118050</v>
      </c>
      <c r="AH48" t="s">
        <v>510</v>
      </c>
      <c r="AI48" t="s">
        <v>414</v>
      </c>
      <c r="AJ48">
        <v>1</v>
      </c>
    </row>
    <row r="49" spans="1:36" x14ac:dyDescent="0.35">
      <c r="A49" t="s">
        <v>409</v>
      </c>
      <c r="B49" t="s">
        <v>511</v>
      </c>
      <c r="C49" t="s">
        <v>953</v>
      </c>
      <c r="D49" t="s">
        <v>955</v>
      </c>
      <c r="E49" t="s">
        <v>462</v>
      </c>
      <c r="F49" t="s">
        <v>81</v>
      </c>
      <c r="G49" t="s">
        <v>463</v>
      </c>
      <c r="H49">
        <v>112700</v>
      </c>
      <c r="I49">
        <v>39450</v>
      </c>
      <c r="J49">
        <v>45100</v>
      </c>
      <c r="K49">
        <v>50750</v>
      </c>
      <c r="L49">
        <v>56350</v>
      </c>
      <c r="M49">
        <v>60900</v>
      </c>
      <c r="N49">
        <v>65400</v>
      </c>
      <c r="O49">
        <v>69900</v>
      </c>
      <c r="P49">
        <v>74400</v>
      </c>
      <c r="Q49">
        <v>23700</v>
      </c>
      <c r="R49">
        <v>27050</v>
      </c>
      <c r="S49">
        <v>30450</v>
      </c>
      <c r="T49">
        <v>33800</v>
      </c>
      <c r="U49">
        <v>36550</v>
      </c>
      <c r="V49">
        <v>39250</v>
      </c>
      <c r="W49">
        <v>41950</v>
      </c>
      <c r="X49">
        <v>46630</v>
      </c>
      <c r="Y49">
        <v>62600</v>
      </c>
      <c r="Z49">
        <v>71550</v>
      </c>
      <c r="AA49">
        <v>80500</v>
      </c>
      <c r="AB49">
        <v>89400</v>
      </c>
      <c r="AC49">
        <v>96600</v>
      </c>
      <c r="AD49">
        <v>103750</v>
      </c>
      <c r="AE49">
        <v>110900</v>
      </c>
      <c r="AF49">
        <v>118050</v>
      </c>
      <c r="AH49" t="s">
        <v>512</v>
      </c>
      <c r="AI49" t="s">
        <v>414</v>
      </c>
      <c r="AJ49">
        <v>1</v>
      </c>
    </row>
    <row r="50" spans="1:36" x14ac:dyDescent="0.35">
      <c r="A50" t="s">
        <v>409</v>
      </c>
      <c r="B50" t="s">
        <v>513</v>
      </c>
      <c r="C50" t="s">
        <v>953</v>
      </c>
      <c r="D50" t="s">
        <v>955</v>
      </c>
      <c r="E50" t="s">
        <v>462</v>
      </c>
      <c r="F50" t="s">
        <v>81</v>
      </c>
      <c r="G50" t="s">
        <v>463</v>
      </c>
      <c r="H50">
        <v>112700</v>
      </c>
      <c r="I50">
        <v>39450</v>
      </c>
      <c r="J50">
        <v>45100</v>
      </c>
      <c r="K50">
        <v>50750</v>
      </c>
      <c r="L50">
        <v>56350</v>
      </c>
      <c r="M50">
        <v>60900</v>
      </c>
      <c r="N50">
        <v>65400</v>
      </c>
      <c r="O50">
        <v>69900</v>
      </c>
      <c r="P50">
        <v>74400</v>
      </c>
      <c r="Q50">
        <v>23700</v>
      </c>
      <c r="R50">
        <v>27050</v>
      </c>
      <c r="S50">
        <v>30450</v>
      </c>
      <c r="T50">
        <v>33800</v>
      </c>
      <c r="U50">
        <v>36550</v>
      </c>
      <c r="V50">
        <v>39250</v>
      </c>
      <c r="W50">
        <v>41950</v>
      </c>
      <c r="X50">
        <v>46630</v>
      </c>
      <c r="Y50">
        <v>62600</v>
      </c>
      <c r="Z50">
        <v>71550</v>
      </c>
      <c r="AA50">
        <v>80500</v>
      </c>
      <c r="AB50">
        <v>89400</v>
      </c>
      <c r="AC50">
        <v>96600</v>
      </c>
      <c r="AD50">
        <v>103750</v>
      </c>
      <c r="AE50">
        <v>110900</v>
      </c>
      <c r="AF50">
        <v>118050</v>
      </c>
      <c r="AH50" t="s">
        <v>514</v>
      </c>
      <c r="AI50" t="s">
        <v>414</v>
      </c>
      <c r="AJ50">
        <v>1</v>
      </c>
    </row>
    <row r="51" spans="1:36" x14ac:dyDescent="0.35">
      <c r="A51" t="s">
        <v>409</v>
      </c>
      <c r="B51" t="s">
        <v>515</v>
      </c>
      <c r="C51" t="s">
        <v>953</v>
      </c>
      <c r="D51" t="s">
        <v>955</v>
      </c>
      <c r="E51" t="s">
        <v>462</v>
      </c>
      <c r="F51" t="s">
        <v>81</v>
      </c>
      <c r="G51" t="s">
        <v>463</v>
      </c>
      <c r="H51">
        <v>112700</v>
      </c>
      <c r="I51">
        <v>39450</v>
      </c>
      <c r="J51">
        <v>45100</v>
      </c>
      <c r="K51">
        <v>50750</v>
      </c>
      <c r="L51">
        <v>56350</v>
      </c>
      <c r="M51">
        <v>60900</v>
      </c>
      <c r="N51">
        <v>65400</v>
      </c>
      <c r="O51">
        <v>69900</v>
      </c>
      <c r="P51">
        <v>74400</v>
      </c>
      <c r="Q51">
        <v>23700</v>
      </c>
      <c r="R51">
        <v>27050</v>
      </c>
      <c r="S51">
        <v>30450</v>
      </c>
      <c r="T51">
        <v>33800</v>
      </c>
      <c r="U51">
        <v>36550</v>
      </c>
      <c r="V51">
        <v>39250</v>
      </c>
      <c r="W51">
        <v>41950</v>
      </c>
      <c r="X51">
        <v>46630</v>
      </c>
      <c r="Y51">
        <v>62600</v>
      </c>
      <c r="Z51">
        <v>71550</v>
      </c>
      <c r="AA51">
        <v>80500</v>
      </c>
      <c r="AB51">
        <v>89400</v>
      </c>
      <c r="AC51">
        <v>96600</v>
      </c>
      <c r="AD51">
        <v>103750</v>
      </c>
      <c r="AE51">
        <v>110900</v>
      </c>
      <c r="AF51">
        <v>118050</v>
      </c>
      <c r="AH51" t="s">
        <v>516</v>
      </c>
      <c r="AI51" t="s">
        <v>414</v>
      </c>
      <c r="AJ51">
        <v>1</v>
      </c>
    </row>
    <row r="52" spans="1:36" x14ac:dyDescent="0.35">
      <c r="A52" t="s">
        <v>409</v>
      </c>
      <c r="B52" t="s">
        <v>517</v>
      </c>
      <c r="C52" t="s">
        <v>953</v>
      </c>
      <c r="D52" t="s">
        <v>955</v>
      </c>
      <c r="E52" t="s">
        <v>462</v>
      </c>
      <c r="F52" t="s">
        <v>81</v>
      </c>
      <c r="G52" t="s">
        <v>463</v>
      </c>
      <c r="H52">
        <v>112700</v>
      </c>
      <c r="I52">
        <v>39450</v>
      </c>
      <c r="J52">
        <v>45100</v>
      </c>
      <c r="K52">
        <v>50750</v>
      </c>
      <c r="L52">
        <v>56350</v>
      </c>
      <c r="M52">
        <v>60900</v>
      </c>
      <c r="N52">
        <v>65400</v>
      </c>
      <c r="O52">
        <v>69900</v>
      </c>
      <c r="P52">
        <v>74400</v>
      </c>
      <c r="Q52">
        <v>23700</v>
      </c>
      <c r="R52">
        <v>27050</v>
      </c>
      <c r="S52">
        <v>30450</v>
      </c>
      <c r="T52">
        <v>33800</v>
      </c>
      <c r="U52">
        <v>36550</v>
      </c>
      <c r="V52">
        <v>39250</v>
      </c>
      <c r="W52">
        <v>41950</v>
      </c>
      <c r="X52">
        <v>46630</v>
      </c>
      <c r="Y52">
        <v>62600</v>
      </c>
      <c r="Z52">
        <v>71550</v>
      </c>
      <c r="AA52">
        <v>80500</v>
      </c>
      <c r="AB52">
        <v>89400</v>
      </c>
      <c r="AC52">
        <v>96600</v>
      </c>
      <c r="AD52">
        <v>103750</v>
      </c>
      <c r="AE52">
        <v>110900</v>
      </c>
      <c r="AF52">
        <v>118050</v>
      </c>
      <c r="AH52" t="s">
        <v>518</v>
      </c>
      <c r="AI52" t="s">
        <v>414</v>
      </c>
      <c r="AJ52">
        <v>1</v>
      </c>
    </row>
    <row r="53" spans="1:36" x14ac:dyDescent="0.35">
      <c r="A53" t="s">
        <v>409</v>
      </c>
      <c r="B53" t="s">
        <v>519</v>
      </c>
      <c r="C53" t="s">
        <v>953</v>
      </c>
      <c r="D53" t="s">
        <v>955</v>
      </c>
      <c r="E53" t="s">
        <v>462</v>
      </c>
      <c r="F53" t="s">
        <v>81</v>
      </c>
      <c r="G53" t="s">
        <v>463</v>
      </c>
      <c r="H53">
        <v>112700</v>
      </c>
      <c r="I53">
        <v>39450</v>
      </c>
      <c r="J53">
        <v>45100</v>
      </c>
      <c r="K53">
        <v>50750</v>
      </c>
      <c r="L53">
        <v>56350</v>
      </c>
      <c r="M53">
        <v>60900</v>
      </c>
      <c r="N53">
        <v>65400</v>
      </c>
      <c r="O53">
        <v>69900</v>
      </c>
      <c r="P53">
        <v>74400</v>
      </c>
      <c r="Q53">
        <v>23700</v>
      </c>
      <c r="R53">
        <v>27050</v>
      </c>
      <c r="S53">
        <v>30450</v>
      </c>
      <c r="T53">
        <v>33800</v>
      </c>
      <c r="U53">
        <v>36550</v>
      </c>
      <c r="V53">
        <v>39250</v>
      </c>
      <c r="W53">
        <v>41950</v>
      </c>
      <c r="X53">
        <v>46630</v>
      </c>
      <c r="Y53">
        <v>62600</v>
      </c>
      <c r="Z53">
        <v>71550</v>
      </c>
      <c r="AA53">
        <v>80500</v>
      </c>
      <c r="AB53">
        <v>89400</v>
      </c>
      <c r="AC53">
        <v>96600</v>
      </c>
      <c r="AD53">
        <v>103750</v>
      </c>
      <c r="AE53">
        <v>110900</v>
      </c>
      <c r="AF53">
        <v>118050</v>
      </c>
      <c r="AH53" t="s">
        <v>520</v>
      </c>
      <c r="AI53" t="s">
        <v>414</v>
      </c>
      <c r="AJ53">
        <v>1</v>
      </c>
    </row>
    <row r="54" spans="1:36" x14ac:dyDescent="0.35">
      <c r="A54" t="s">
        <v>409</v>
      </c>
      <c r="B54" t="s">
        <v>521</v>
      </c>
      <c r="C54" t="s">
        <v>953</v>
      </c>
      <c r="D54" t="s">
        <v>956</v>
      </c>
      <c r="E54" t="s">
        <v>522</v>
      </c>
      <c r="F54" t="s">
        <v>88</v>
      </c>
      <c r="G54" t="s">
        <v>523</v>
      </c>
      <c r="H54">
        <v>112600</v>
      </c>
      <c r="I54">
        <v>39450</v>
      </c>
      <c r="J54">
        <v>45050</v>
      </c>
      <c r="K54">
        <v>50700</v>
      </c>
      <c r="L54">
        <v>56300</v>
      </c>
      <c r="M54">
        <v>60850</v>
      </c>
      <c r="N54">
        <v>65350</v>
      </c>
      <c r="O54">
        <v>69850</v>
      </c>
      <c r="P54">
        <v>74350</v>
      </c>
      <c r="Q54">
        <v>23700</v>
      </c>
      <c r="R54">
        <v>27050</v>
      </c>
      <c r="S54">
        <v>30450</v>
      </c>
      <c r="T54">
        <v>33800</v>
      </c>
      <c r="U54">
        <v>36550</v>
      </c>
      <c r="V54">
        <v>39250</v>
      </c>
      <c r="W54">
        <v>41950</v>
      </c>
      <c r="X54">
        <v>46630</v>
      </c>
      <c r="Y54">
        <v>62600</v>
      </c>
      <c r="Z54">
        <v>71550</v>
      </c>
      <c r="AA54">
        <v>80500</v>
      </c>
      <c r="AB54">
        <v>89400</v>
      </c>
      <c r="AC54">
        <v>96600</v>
      </c>
      <c r="AD54">
        <v>103750</v>
      </c>
      <c r="AE54">
        <v>110900</v>
      </c>
      <c r="AF54">
        <v>118050</v>
      </c>
      <c r="AH54" t="s">
        <v>524</v>
      </c>
      <c r="AI54" t="s">
        <v>414</v>
      </c>
      <c r="AJ54">
        <v>0</v>
      </c>
    </row>
    <row r="55" spans="1:36" x14ac:dyDescent="0.35">
      <c r="A55" t="s">
        <v>409</v>
      </c>
      <c r="B55" t="s">
        <v>525</v>
      </c>
      <c r="C55" t="s">
        <v>953</v>
      </c>
      <c r="D55" t="s">
        <v>956</v>
      </c>
      <c r="E55" t="s">
        <v>522</v>
      </c>
      <c r="F55" t="s">
        <v>88</v>
      </c>
      <c r="G55" t="s">
        <v>523</v>
      </c>
      <c r="H55">
        <v>112600</v>
      </c>
      <c r="I55">
        <v>39450</v>
      </c>
      <c r="J55">
        <v>45050</v>
      </c>
      <c r="K55">
        <v>50700</v>
      </c>
      <c r="L55">
        <v>56300</v>
      </c>
      <c r="M55">
        <v>60850</v>
      </c>
      <c r="N55">
        <v>65350</v>
      </c>
      <c r="O55">
        <v>69850</v>
      </c>
      <c r="P55">
        <v>74350</v>
      </c>
      <c r="Q55">
        <v>23700</v>
      </c>
      <c r="R55">
        <v>27050</v>
      </c>
      <c r="S55">
        <v>30450</v>
      </c>
      <c r="T55">
        <v>33800</v>
      </c>
      <c r="U55">
        <v>36550</v>
      </c>
      <c r="V55">
        <v>39250</v>
      </c>
      <c r="W55">
        <v>41950</v>
      </c>
      <c r="X55">
        <v>46630</v>
      </c>
      <c r="Y55">
        <v>62600</v>
      </c>
      <c r="Z55">
        <v>71550</v>
      </c>
      <c r="AA55">
        <v>80500</v>
      </c>
      <c r="AB55">
        <v>89400</v>
      </c>
      <c r="AC55">
        <v>96600</v>
      </c>
      <c r="AD55">
        <v>103750</v>
      </c>
      <c r="AE55">
        <v>110900</v>
      </c>
      <c r="AF55">
        <v>118050</v>
      </c>
      <c r="AH55" t="s">
        <v>526</v>
      </c>
      <c r="AI55" t="s">
        <v>414</v>
      </c>
      <c r="AJ55">
        <v>0</v>
      </c>
    </row>
    <row r="56" spans="1:36" x14ac:dyDescent="0.35">
      <c r="A56" t="s">
        <v>409</v>
      </c>
      <c r="B56" t="s">
        <v>527</v>
      </c>
      <c r="C56" t="s">
        <v>953</v>
      </c>
      <c r="D56" t="s">
        <v>956</v>
      </c>
      <c r="E56" t="s">
        <v>522</v>
      </c>
      <c r="F56" t="s">
        <v>88</v>
      </c>
      <c r="G56" t="s">
        <v>523</v>
      </c>
      <c r="H56">
        <v>112600</v>
      </c>
      <c r="I56">
        <v>39450</v>
      </c>
      <c r="J56">
        <v>45050</v>
      </c>
      <c r="K56">
        <v>50700</v>
      </c>
      <c r="L56">
        <v>56300</v>
      </c>
      <c r="M56">
        <v>60850</v>
      </c>
      <c r="N56">
        <v>65350</v>
      </c>
      <c r="O56">
        <v>69850</v>
      </c>
      <c r="P56">
        <v>74350</v>
      </c>
      <c r="Q56">
        <v>23700</v>
      </c>
      <c r="R56">
        <v>27050</v>
      </c>
      <c r="S56">
        <v>30450</v>
      </c>
      <c r="T56">
        <v>33800</v>
      </c>
      <c r="U56">
        <v>36550</v>
      </c>
      <c r="V56">
        <v>39250</v>
      </c>
      <c r="W56">
        <v>41950</v>
      </c>
      <c r="X56">
        <v>46630</v>
      </c>
      <c r="Y56">
        <v>62600</v>
      </c>
      <c r="Z56">
        <v>71550</v>
      </c>
      <c r="AA56">
        <v>80500</v>
      </c>
      <c r="AB56">
        <v>89400</v>
      </c>
      <c r="AC56">
        <v>96600</v>
      </c>
      <c r="AD56">
        <v>103750</v>
      </c>
      <c r="AE56">
        <v>110900</v>
      </c>
      <c r="AF56">
        <v>118050</v>
      </c>
      <c r="AH56" t="s">
        <v>528</v>
      </c>
      <c r="AI56" t="s">
        <v>414</v>
      </c>
      <c r="AJ56">
        <v>0</v>
      </c>
    </row>
    <row r="57" spans="1:36" x14ac:dyDescent="0.35">
      <c r="A57" t="s">
        <v>409</v>
      </c>
      <c r="B57" t="s">
        <v>529</v>
      </c>
      <c r="C57" t="s">
        <v>953</v>
      </c>
      <c r="D57" t="s">
        <v>956</v>
      </c>
      <c r="E57" t="s">
        <v>522</v>
      </c>
      <c r="F57" t="s">
        <v>88</v>
      </c>
      <c r="G57" t="s">
        <v>523</v>
      </c>
      <c r="H57">
        <v>112600</v>
      </c>
      <c r="I57">
        <v>39450</v>
      </c>
      <c r="J57">
        <v>45050</v>
      </c>
      <c r="K57">
        <v>50700</v>
      </c>
      <c r="L57">
        <v>56300</v>
      </c>
      <c r="M57">
        <v>60850</v>
      </c>
      <c r="N57">
        <v>65350</v>
      </c>
      <c r="O57">
        <v>69850</v>
      </c>
      <c r="P57">
        <v>74350</v>
      </c>
      <c r="Q57">
        <v>23700</v>
      </c>
      <c r="R57">
        <v>27050</v>
      </c>
      <c r="S57">
        <v>30450</v>
      </c>
      <c r="T57">
        <v>33800</v>
      </c>
      <c r="U57">
        <v>36550</v>
      </c>
      <c r="V57">
        <v>39250</v>
      </c>
      <c r="W57">
        <v>41950</v>
      </c>
      <c r="X57">
        <v>46630</v>
      </c>
      <c r="Y57">
        <v>62600</v>
      </c>
      <c r="Z57">
        <v>71550</v>
      </c>
      <c r="AA57">
        <v>80500</v>
      </c>
      <c r="AB57">
        <v>89400</v>
      </c>
      <c r="AC57">
        <v>96600</v>
      </c>
      <c r="AD57">
        <v>103750</v>
      </c>
      <c r="AE57">
        <v>110900</v>
      </c>
      <c r="AF57">
        <v>118050</v>
      </c>
      <c r="AH57" t="s">
        <v>530</v>
      </c>
      <c r="AI57" t="s">
        <v>414</v>
      </c>
      <c r="AJ57">
        <v>0</v>
      </c>
    </row>
    <row r="58" spans="1:36" x14ac:dyDescent="0.35">
      <c r="A58" t="s">
        <v>409</v>
      </c>
      <c r="B58" t="s">
        <v>531</v>
      </c>
      <c r="C58" t="s">
        <v>953</v>
      </c>
      <c r="D58" t="s">
        <v>956</v>
      </c>
      <c r="E58" t="s">
        <v>522</v>
      </c>
      <c r="F58" t="s">
        <v>88</v>
      </c>
      <c r="G58" t="s">
        <v>523</v>
      </c>
      <c r="H58">
        <v>112600</v>
      </c>
      <c r="I58">
        <v>39450</v>
      </c>
      <c r="J58">
        <v>45050</v>
      </c>
      <c r="K58">
        <v>50700</v>
      </c>
      <c r="L58">
        <v>56300</v>
      </c>
      <c r="M58">
        <v>60850</v>
      </c>
      <c r="N58">
        <v>65350</v>
      </c>
      <c r="O58">
        <v>69850</v>
      </c>
      <c r="P58">
        <v>74350</v>
      </c>
      <c r="Q58">
        <v>23700</v>
      </c>
      <c r="R58">
        <v>27050</v>
      </c>
      <c r="S58">
        <v>30450</v>
      </c>
      <c r="T58">
        <v>33800</v>
      </c>
      <c r="U58">
        <v>36550</v>
      </c>
      <c r="V58">
        <v>39250</v>
      </c>
      <c r="W58">
        <v>41950</v>
      </c>
      <c r="X58">
        <v>46630</v>
      </c>
      <c r="Y58">
        <v>62600</v>
      </c>
      <c r="Z58">
        <v>71550</v>
      </c>
      <c r="AA58">
        <v>80500</v>
      </c>
      <c r="AB58">
        <v>89400</v>
      </c>
      <c r="AC58">
        <v>96600</v>
      </c>
      <c r="AD58">
        <v>103750</v>
      </c>
      <c r="AE58">
        <v>110900</v>
      </c>
      <c r="AF58">
        <v>118050</v>
      </c>
      <c r="AH58" t="s">
        <v>532</v>
      </c>
      <c r="AI58" t="s">
        <v>414</v>
      </c>
      <c r="AJ58">
        <v>0</v>
      </c>
    </row>
    <row r="59" spans="1:36" x14ac:dyDescent="0.35">
      <c r="A59" t="s">
        <v>409</v>
      </c>
      <c r="B59" t="s">
        <v>533</v>
      </c>
      <c r="C59" t="s">
        <v>953</v>
      </c>
      <c r="D59" t="s">
        <v>956</v>
      </c>
      <c r="E59" t="s">
        <v>522</v>
      </c>
      <c r="F59" t="s">
        <v>88</v>
      </c>
      <c r="G59" t="s">
        <v>523</v>
      </c>
      <c r="H59">
        <v>112600</v>
      </c>
      <c r="I59">
        <v>39450</v>
      </c>
      <c r="J59">
        <v>45050</v>
      </c>
      <c r="K59">
        <v>50700</v>
      </c>
      <c r="L59">
        <v>56300</v>
      </c>
      <c r="M59">
        <v>60850</v>
      </c>
      <c r="N59">
        <v>65350</v>
      </c>
      <c r="O59">
        <v>69850</v>
      </c>
      <c r="P59">
        <v>74350</v>
      </c>
      <c r="Q59">
        <v>23700</v>
      </c>
      <c r="R59">
        <v>27050</v>
      </c>
      <c r="S59">
        <v>30450</v>
      </c>
      <c r="T59">
        <v>33800</v>
      </c>
      <c r="U59">
        <v>36550</v>
      </c>
      <c r="V59">
        <v>39250</v>
      </c>
      <c r="W59">
        <v>41950</v>
      </c>
      <c r="X59">
        <v>46630</v>
      </c>
      <c r="Y59">
        <v>62600</v>
      </c>
      <c r="Z59">
        <v>71550</v>
      </c>
      <c r="AA59">
        <v>80500</v>
      </c>
      <c r="AB59">
        <v>89400</v>
      </c>
      <c r="AC59">
        <v>96600</v>
      </c>
      <c r="AD59">
        <v>103750</v>
      </c>
      <c r="AE59">
        <v>110900</v>
      </c>
      <c r="AF59">
        <v>118050</v>
      </c>
      <c r="AH59" t="s">
        <v>534</v>
      </c>
      <c r="AI59" t="s">
        <v>414</v>
      </c>
      <c r="AJ59">
        <v>0</v>
      </c>
    </row>
    <row r="60" spans="1:36" x14ac:dyDescent="0.35">
      <c r="A60" t="s">
        <v>409</v>
      </c>
      <c r="B60" t="s">
        <v>535</v>
      </c>
      <c r="C60" t="s">
        <v>953</v>
      </c>
      <c r="D60" t="s">
        <v>956</v>
      </c>
      <c r="E60" t="s">
        <v>522</v>
      </c>
      <c r="F60" t="s">
        <v>88</v>
      </c>
      <c r="G60" t="s">
        <v>523</v>
      </c>
      <c r="H60">
        <v>112600</v>
      </c>
      <c r="I60">
        <v>39450</v>
      </c>
      <c r="J60">
        <v>45050</v>
      </c>
      <c r="K60">
        <v>50700</v>
      </c>
      <c r="L60">
        <v>56300</v>
      </c>
      <c r="M60">
        <v>60850</v>
      </c>
      <c r="N60">
        <v>65350</v>
      </c>
      <c r="O60">
        <v>69850</v>
      </c>
      <c r="P60">
        <v>74350</v>
      </c>
      <c r="Q60">
        <v>23700</v>
      </c>
      <c r="R60">
        <v>27050</v>
      </c>
      <c r="S60">
        <v>30450</v>
      </c>
      <c r="T60">
        <v>33800</v>
      </c>
      <c r="U60">
        <v>36550</v>
      </c>
      <c r="V60">
        <v>39250</v>
      </c>
      <c r="W60">
        <v>41950</v>
      </c>
      <c r="X60">
        <v>46630</v>
      </c>
      <c r="Y60">
        <v>62600</v>
      </c>
      <c r="Z60">
        <v>71550</v>
      </c>
      <c r="AA60">
        <v>80500</v>
      </c>
      <c r="AB60">
        <v>89400</v>
      </c>
      <c r="AC60">
        <v>96600</v>
      </c>
      <c r="AD60">
        <v>103750</v>
      </c>
      <c r="AE60">
        <v>110900</v>
      </c>
      <c r="AF60">
        <v>118050</v>
      </c>
      <c r="AH60" t="s">
        <v>536</v>
      </c>
      <c r="AI60" t="s">
        <v>414</v>
      </c>
      <c r="AJ60">
        <v>0</v>
      </c>
    </row>
    <row r="61" spans="1:36" x14ac:dyDescent="0.35">
      <c r="A61" t="s">
        <v>409</v>
      </c>
      <c r="B61" t="s">
        <v>537</v>
      </c>
      <c r="C61" t="s">
        <v>953</v>
      </c>
      <c r="D61" t="s">
        <v>956</v>
      </c>
      <c r="E61" t="s">
        <v>522</v>
      </c>
      <c r="F61" t="s">
        <v>88</v>
      </c>
      <c r="G61" t="s">
        <v>523</v>
      </c>
      <c r="H61">
        <v>112600</v>
      </c>
      <c r="I61">
        <v>39450</v>
      </c>
      <c r="J61">
        <v>45050</v>
      </c>
      <c r="K61">
        <v>50700</v>
      </c>
      <c r="L61">
        <v>56300</v>
      </c>
      <c r="M61">
        <v>60850</v>
      </c>
      <c r="N61">
        <v>65350</v>
      </c>
      <c r="O61">
        <v>69850</v>
      </c>
      <c r="P61">
        <v>74350</v>
      </c>
      <c r="Q61">
        <v>23700</v>
      </c>
      <c r="R61">
        <v>27050</v>
      </c>
      <c r="S61">
        <v>30450</v>
      </c>
      <c r="T61">
        <v>33800</v>
      </c>
      <c r="U61">
        <v>36550</v>
      </c>
      <c r="V61">
        <v>39250</v>
      </c>
      <c r="W61">
        <v>41950</v>
      </c>
      <c r="X61">
        <v>46630</v>
      </c>
      <c r="Y61">
        <v>62600</v>
      </c>
      <c r="Z61">
        <v>71550</v>
      </c>
      <c r="AA61">
        <v>80500</v>
      </c>
      <c r="AB61">
        <v>89400</v>
      </c>
      <c r="AC61">
        <v>96600</v>
      </c>
      <c r="AD61">
        <v>103750</v>
      </c>
      <c r="AE61">
        <v>110900</v>
      </c>
      <c r="AF61">
        <v>118050</v>
      </c>
      <c r="AH61" t="s">
        <v>538</v>
      </c>
      <c r="AI61" t="s">
        <v>414</v>
      </c>
      <c r="AJ61">
        <v>0</v>
      </c>
    </row>
    <row r="62" spans="1:36" x14ac:dyDescent="0.35">
      <c r="A62" t="s">
        <v>409</v>
      </c>
      <c r="B62" t="s">
        <v>539</v>
      </c>
      <c r="C62" t="s">
        <v>953</v>
      </c>
      <c r="D62" t="s">
        <v>956</v>
      </c>
      <c r="E62" t="s">
        <v>522</v>
      </c>
      <c r="F62" t="s">
        <v>88</v>
      </c>
      <c r="G62" t="s">
        <v>523</v>
      </c>
      <c r="H62">
        <v>112600</v>
      </c>
      <c r="I62">
        <v>39450</v>
      </c>
      <c r="J62">
        <v>45050</v>
      </c>
      <c r="K62">
        <v>50700</v>
      </c>
      <c r="L62">
        <v>56300</v>
      </c>
      <c r="M62">
        <v>60850</v>
      </c>
      <c r="N62">
        <v>65350</v>
      </c>
      <c r="O62">
        <v>69850</v>
      </c>
      <c r="P62">
        <v>74350</v>
      </c>
      <c r="Q62">
        <v>23700</v>
      </c>
      <c r="R62">
        <v>27050</v>
      </c>
      <c r="S62">
        <v>30450</v>
      </c>
      <c r="T62">
        <v>33800</v>
      </c>
      <c r="U62">
        <v>36550</v>
      </c>
      <c r="V62">
        <v>39250</v>
      </c>
      <c r="W62">
        <v>41950</v>
      </c>
      <c r="X62">
        <v>46630</v>
      </c>
      <c r="Y62">
        <v>62600</v>
      </c>
      <c r="Z62">
        <v>71550</v>
      </c>
      <c r="AA62">
        <v>80500</v>
      </c>
      <c r="AB62">
        <v>89400</v>
      </c>
      <c r="AC62">
        <v>96600</v>
      </c>
      <c r="AD62">
        <v>103750</v>
      </c>
      <c r="AE62">
        <v>110900</v>
      </c>
      <c r="AF62">
        <v>118050</v>
      </c>
      <c r="AH62" t="s">
        <v>540</v>
      </c>
      <c r="AI62" t="s">
        <v>414</v>
      </c>
      <c r="AJ62">
        <v>0</v>
      </c>
    </row>
    <row r="63" spans="1:36" x14ac:dyDescent="0.35">
      <c r="A63" t="s">
        <v>409</v>
      </c>
      <c r="B63" t="s">
        <v>541</v>
      </c>
      <c r="C63" t="s">
        <v>953</v>
      </c>
      <c r="D63" t="s">
        <v>956</v>
      </c>
      <c r="E63" t="s">
        <v>522</v>
      </c>
      <c r="F63" t="s">
        <v>88</v>
      </c>
      <c r="G63" t="s">
        <v>523</v>
      </c>
      <c r="H63">
        <v>112600</v>
      </c>
      <c r="I63">
        <v>39450</v>
      </c>
      <c r="J63">
        <v>45050</v>
      </c>
      <c r="K63">
        <v>50700</v>
      </c>
      <c r="L63">
        <v>56300</v>
      </c>
      <c r="M63">
        <v>60850</v>
      </c>
      <c r="N63">
        <v>65350</v>
      </c>
      <c r="O63">
        <v>69850</v>
      </c>
      <c r="P63">
        <v>74350</v>
      </c>
      <c r="Q63">
        <v>23700</v>
      </c>
      <c r="R63">
        <v>27050</v>
      </c>
      <c r="S63">
        <v>30450</v>
      </c>
      <c r="T63">
        <v>33800</v>
      </c>
      <c r="U63">
        <v>36550</v>
      </c>
      <c r="V63">
        <v>39250</v>
      </c>
      <c r="W63">
        <v>41950</v>
      </c>
      <c r="X63">
        <v>46630</v>
      </c>
      <c r="Y63">
        <v>62600</v>
      </c>
      <c r="Z63">
        <v>71550</v>
      </c>
      <c r="AA63">
        <v>80500</v>
      </c>
      <c r="AB63">
        <v>89400</v>
      </c>
      <c r="AC63">
        <v>96600</v>
      </c>
      <c r="AD63">
        <v>103750</v>
      </c>
      <c r="AE63">
        <v>110900</v>
      </c>
      <c r="AF63">
        <v>118050</v>
      </c>
      <c r="AH63" t="s">
        <v>542</v>
      </c>
      <c r="AI63" t="s">
        <v>414</v>
      </c>
      <c r="AJ63">
        <v>0</v>
      </c>
    </row>
    <row r="64" spans="1:36" x14ac:dyDescent="0.35">
      <c r="A64" t="s">
        <v>409</v>
      </c>
      <c r="B64" t="s">
        <v>543</v>
      </c>
      <c r="C64" t="s">
        <v>953</v>
      </c>
      <c r="D64" t="s">
        <v>956</v>
      </c>
      <c r="E64" t="s">
        <v>522</v>
      </c>
      <c r="F64" t="s">
        <v>88</v>
      </c>
      <c r="G64" t="s">
        <v>523</v>
      </c>
      <c r="H64">
        <v>112600</v>
      </c>
      <c r="I64">
        <v>39450</v>
      </c>
      <c r="J64">
        <v>45050</v>
      </c>
      <c r="K64">
        <v>50700</v>
      </c>
      <c r="L64">
        <v>56300</v>
      </c>
      <c r="M64">
        <v>60850</v>
      </c>
      <c r="N64">
        <v>65350</v>
      </c>
      <c r="O64">
        <v>69850</v>
      </c>
      <c r="P64">
        <v>74350</v>
      </c>
      <c r="Q64">
        <v>23700</v>
      </c>
      <c r="R64">
        <v>27050</v>
      </c>
      <c r="S64">
        <v>30450</v>
      </c>
      <c r="T64">
        <v>33800</v>
      </c>
      <c r="U64">
        <v>36550</v>
      </c>
      <c r="V64">
        <v>39250</v>
      </c>
      <c r="W64">
        <v>41950</v>
      </c>
      <c r="X64">
        <v>46630</v>
      </c>
      <c r="Y64">
        <v>62600</v>
      </c>
      <c r="Z64">
        <v>71550</v>
      </c>
      <c r="AA64">
        <v>80500</v>
      </c>
      <c r="AB64">
        <v>89400</v>
      </c>
      <c r="AC64">
        <v>96600</v>
      </c>
      <c r="AD64">
        <v>103750</v>
      </c>
      <c r="AE64">
        <v>110900</v>
      </c>
      <c r="AF64">
        <v>118050</v>
      </c>
      <c r="AH64" t="s">
        <v>544</v>
      </c>
      <c r="AI64" t="s">
        <v>414</v>
      </c>
      <c r="AJ64">
        <v>0</v>
      </c>
    </row>
    <row r="65" spans="1:36" x14ac:dyDescent="0.35">
      <c r="A65" t="s">
        <v>409</v>
      </c>
      <c r="B65" t="s">
        <v>545</v>
      </c>
      <c r="C65" t="s">
        <v>953</v>
      </c>
      <c r="D65" t="s">
        <v>956</v>
      </c>
      <c r="E65" t="s">
        <v>522</v>
      </c>
      <c r="F65" t="s">
        <v>88</v>
      </c>
      <c r="G65" t="s">
        <v>523</v>
      </c>
      <c r="H65">
        <v>112600</v>
      </c>
      <c r="I65">
        <v>39450</v>
      </c>
      <c r="J65">
        <v>45050</v>
      </c>
      <c r="K65">
        <v>50700</v>
      </c>
      <c r="L65">
        <v>56300</v>
      </c>
      <c r="M65">
        <v>60850</v>
      </c>
      <c r="N65">
        <v>65350</v>
      </c>
      <c r="O65">
        <v>69850</v>
      </c>
      <c r="P65">
        <v>74350</v>
      </c>
      <c r="Q65">
        <v>23700</v>
      </c>
      <c r="R65">
        <v>27050</v>
      </c>
      <c r="S65">
        <v>30450</v>
      </c>
      <c r="T65">
        <v>33800</v>
      </c>
      <c r="U65">
        <v>36550</v>
      </c>
      <c r="V65">
        <v>39250</v>
      </c>
      <c r="W65">
        <v>41950</v>
      </c>
      <c r="X65">
        <v>46630</v>
      </c>
      <c r="Y65">
        <v>62600</v>
      </c>
      <c r="Z65">
        <v>71550</v>
      </c>
      <c r="AA65">
        <v>80500</v>
      </c>
      <c r="AB65">
        <v>89400</v>
      </c>
      <c r="AC65">
        <v>96600</v>
      </c>
      <c r="AD65">
        <v>103750</v>
      </c>
      <c r="AE65">
        <v>110900</v>
      </c>
      <c r="AF65">
        <v>118050</v>
      </c>
      <c r="AH65" t="s">
        <v>546</v>
      </c>
      <c r="AI65" t="s">
        <v>414</v>
      </c>
      <c r="AJ65">
        <v>0</v>
      </c>
    </row>
    <row r="66" spans="1:36" x14ac:dyDescent="0.35">
      <c r="A66" t="s">
        <v>409</v>
      </c>
      <c r="B66" t="s">
        <v>547</v>
      </c>
      <c r="C66" t="s">
        <v>953</v>
      </c>
      <c r="D66" t="s">
        <v>956</v>
      </c>
      <c r="E66" t="s">
        <v>522</v>
      </c>
      <c r="F66" t="s">
        <v>88</v>
      </c>
      <c r="G66" t="s">
        <v>523</v>
      </c>
      <c r="H66">
        <v>112600</v>
      </c>
      <c r="I66">
        <v>39450</v>
      </c>
      <c r="J66">
        <v>45050</v>
      </c>
      <c r="K66">
        <v>50700</v>
      </c>
      <c r="L66">
        <v>56300</v>
      </c>
      <c r="M66">
        <v>60850</v>
      </c>
      <c r="N66">
        <v>65350</v>
      </c>
      <c r="O66">
        <v>69850</v>
      </c>
      <c r="P66">
        <v>74350</v>
      </c>
      <c r="Q66">
        <v>23700</v>
      </c>
      <c r="R66">
        <v>27050</v>
      </c>
      <c r="S66">
        <v>30450</v>
      </c>
      <c r="T66">
        <v>33800</v>
      </c>
      <c r="U66">
        <v>36550</v>
      </c>
      <c r="V66">
        <v>39250</v>
      </c>
      <c r="W66">
        <v>41950</v>
      </c>
      <c r="X66">
        <v>46630</v>
      </c>
      <c r="Y66">
        <v>62600</v>
      </c>
      <c r="Z66">
        <v>71550</v>
      </c>
      <c r="AA66">
        <v>80500</v>
      </c>
      <c r="AB66">
        <v>89400</v>
      </c>
      <c r="AC66">
        <v>96600</v>
      </c>
      <c r="AD66">
        <v>103750</v>
      </c>
      <c r="AE66">
        <v>110900</v>
      </c>
      <c r="AF66">
        <v>118050</v>
      </c>
      <c r="AH66" t="s">
        <v>548</v>
      </c>
      <c r="AI66" t="s">
        <v>414</v>
      </c>
      <c r="AJ66">
        <v>0</v>
      </c>
    </row>
    <row r="67" spans="1:36" x14ac:dyDescent="0.35">
      <c r="A67" t="s">
        <v>409</v>
      </c>
      <c r="B67" t="s">
        <v>549</v>
      </c>
      <c r="C67" t="s">
        <v>953</v>
      </c>
      <c r="D67" t="s">
        <v>956</v>
      </c>
      <c r="E67" t="s">
        <v>522</v>
      </c>
      <c r="F67" t="s">
        <v>88</v>
      </c>
      <c r="G67" t="s">
        <v>523</v>
      </c>
      <c r="H67">
        <v>112600</v>
      </c>
      <c r="I67">
        <v>39450</v>
      </c>
      <c r="J67">
        <v>45050</v>
      </c>
      <c r="K67">
        <v>50700</v>
      </c>
      <c r="L67">
        <v>56300</v>
      </c>
      <c r="M67">
        <v>60850</v>
      </c>
      <c r="N67">
        <v>65350</v>
      </c>
      <c r="O67">
        <v>69850</v>
      </c>
      <c r="P67">
        <v>74350</v>
      </c>
      <c r="Q67">
        <v>23700</v>
      </c>
      <c r="R67">
        <v>27050</v>
      </c>
      <c r="S67">
        <v>30450</v>
      </c>
      <c r="T67">
        <v>33800</v>
      </c>
      <c r="U67">
        <v>36550</v>
      </c>
      <c r="V67">
        <v>39250</v>
      </c>
      <c r="W67">
        <v>41950</v>
      </c>
      <c r="X67">
        <v>46630</v>
      </c>
      <c r="Y67">
        <v>62600</v>
      </c>
      <c r="Z67">
        <v>71550</v>
      </c>
      <c r="AA67">
        <v>80500</v>
      </c>
      <c r="AB67">
        <v>89400</v>
      </c>
      <c r="AC67">
        <v>96600</v>
      </c>
      <c r="AD67">
        <v>103750</v>
      </c>
      <c r="AE67">
        <v>110900</v>
      </c>
      <c r="AF67">
        <v>118050</v>
      </c>
      <c r="AH67" t="s">
        <v>550</v>
      </c>
      <c r="AI67" t="s">
        <v>414</v>
      </c>
      <c r="AJ67">
        <v>0</v>
      </c>
    </row>
    <row r="68" spans="1:36" x14ac:dyDescent="0.35">
      <c r="A68" t="s">
        <v>409</v>
      </c>
      <c r="B68" t="s">
        <v>551</v>
      </c>
      <c r="C68" t="s">
        <v>953</v>
      </c>
      <c r="D68" t="s">
        <v>956</v>
      </c>
      <c r="E68" t="s">
        <v>522</v>
      </c>
      <c r="F68" t="s">
        <v>88</v>
      </c>
      <c r="G68" t="s">
        <v>523</v>
      </c>
      <c r="H68">
        <v>112600</v>
      </c>
      <c r="I68">
        <v>39450</v>
      </c>
      <c r="J68">
        <v>45050</v>
      </c>
      <c r="K68">
        <v>50700</v>
      </c>
      <c r="L68">
        <v>56300</v>
      </c>
      <c r="M68">
        <v>60850</v>
      </c>
      <c r="N68">
        <v>65350</v>
      </c>
      <c r="O68">
        <v>69850</v>
      </c>
      <c r="P68">
        <v>74350</v>
      </c>
      <c r="Q68">
        <v>23700</v>
      </c>
      <c r="R68">
        <v>27050</v>
      </c>
      <c r="S68">
        <v>30450</v>
      </c>
      <c r="T68">
        <v>33800</v>
      </c>
      <c r="U68">
        <v>36550</v>
      </c>
      <c r="V68">
        <v>39250</v>
      </c>
      <c r="W68">
        <v>41950</v>
      </c>
      <c r="X68">
        <v>46630</v>
      </c>
      <c r="Y68">
        <v>62600</v>
      </c>
      <c r="Z68">
        <v>71550</v>
      </c>
      <c r="AA68">
        <v>80500</v>
      </c>
      <c r="AB68">
        <v>89400</v>
      </c>
      <c r="AC68">
        <v>96600</v>
      </c>
      <c r="AD68">
        <v>103750</v>
      </c>
      <c r="AE68">
        <v>110900</v>
      </c>
      <c r="AF68">
        <v>118050</v>
      </c>
      <c r="AH68" t="s">
        <v>552</v>
      </c>
      <c r="AI68" t="s">
        <v>414</v>
      </c>
      <c r="AJ68">
        <v>0</v>
      </c>
    </row>
    <row r="69" spans="1:36" x14ac:dyDescent="0.35">
      <c r="A69" t="s">
        <v>409</v>
      </c>
      <c r="B69" t="s">
        <v>553</v>
      </c>
      <c r="C69" t="s">
        <v>953</v>
      </c>
      <c r="D69" t="s">
        <v>956</v>
      </c>
      <c r="E69" t="s">
        <v>522</v>
      </c>
      <c r="F69" t="s">
        <v>88</v>
      </c>
      <c r="G69" t="s">
        <v>523</v>
      </c>
      <c r="H69">
        <v>112600</v>
      </c>
      <c r="I69">
        <v>39450</v>
      </c>
      <c r="J69">
        <v>45050</v>
      </c>
      <c r="K69">
        <v>50700</v>
      </c>
      <c r="L69">
        <v>56300</v>
      </c>
      <c r="M69">
        <v>60850</v>
      </c>
      <c r="N69">
        <v>65350</v>
      </c>
      <c r="O69">
        <v>69850</v>
      </c>
      <c r="P69">
        <v>74350</v>
      </c>
      <c r="Q69">
        <v>23700</v>
      </c>
      <c r="R69">
        <v>27050</v>
      </c>
      <c r="S69">
        <v>30450</v>
      </c>
      <c r="T69">
        <v>33800</v>
      </c>
      <c r="U69">
        <v>36550</v>
      </c>
      <c r="V69">
        <v>39250</v>
      </c>
      <c r="W69">
        <v>41950</v>
      </c>
      <c r="X69">
        <v>46630</v>
      </c>
      <c r="Y69">
        <v>62600</v>
      </c>
      <c r="Z69">
        <v>71550</v>
      </c>
      <c r="AA69">
        <v>80500</v>
      </c>
      <c r="AB69">
        <v>89400</v>
      </c>
      <c r="AC69">
        <v>96600</v>
      </c>
      <c r="AD69">
        <v>103750</v>
      </c>
      <c r="AE69">
        <v>110900</v>
      </c>
      <c r="AF69">
        <v>118050</v>
      </c>
      <c r="AH69" t="s">
        <v>554</v>
      </c>
      <c r="AI69" t="s">
        <v>414</v>
      </c>
      <c r="AJ69">
        <v>0</v>
      </c>
    </row>
    <row r="70" spans="1:36" x14ac:dyDescent="0.35">
      <c r="A70" t="s">
        <v>409</v>
      </c>
      <c r="B70" t="s">
        <v>555</v>
      </c>
      <c r="C70" t="s">
        <v>953</v>
      </c>
      <c r="D70" t="s">
        <v>956</v>
      </c>
      <c r="E70" t="s">
        <v>522</v>
      </c>
      <c r="F70" t="s">
        <v>88</v>
      </c>
      <c r="G70" t="s">
        <v>523</v>
      </c>
      <c r="H70">
        <v>112600</v>
      </c>
      <c r="I70">
        <v>39450</v>
      </c>
      <c r="J70">
        <v>45050</v>
      </c>
      <c r="K70">
        <v>50700</v>
      </c>
      <c r="L70">
        <v>56300</v>
      </c>
      <c r="M70">
        <v>60850</v>
      </c>
      <c r="N70">
        <v>65350</v>
      </c>
      <c r="O70">
        <v>69850</v>
      </c>
      <c r="P70">
        <v>74350</v>
      </c>
      <c r="Q70">
        <v>23700</v>
      </c>
      <c r="R70">
        <v>27050</v>
      </c>
      <c r="S70">
        <v>30450</v>
      </c>
      <c r="T70">
        <v>33800</v>
      </c>
      <c r="U70">
        <v>36550</v>
      </c>
      <c r="V70">
        <v>39250</v>
      </c>
      <c r="W70">
        <v>41950</v>
      </c>
      <c r="X70">
        <v>46630</v>
      </c>
      <c r="Y70">
        <v>62600</v>
      </c>
      <c r="Z70">
        <v>71550</v>
      </c>
      <c r="AA70">
        <v>80500</v>
      </c>
      <c r="AB70">
        <v>89400</v>
      </c>
      <c r="AC70">
        <v>96600</v>
      </c>
      <c r="AD70">
        <v>103750</v>
      </c>
      <c r="AE70">
        <v>110900</v>
      </c>
      <c r="AF70">
        <v>118050</v>
      </c>
      <c r="AH70" t="s">
        <v>556</v>
      </c>
      <c r="AI70" t="s">
        <v>414</v>
      </c>
      <c r="AJ70">
        <v>0</v>
      </c>
    </row>
    <row r="71" spans="1:36" x14ac:dyDescent="0.35">
      <c r="A71" t="s">
        <v>409</v>
      </c>
      <c r="B71" t="s">
        <v>557</v>
      </c>
      <c r="C71" t="s">
        <v>953</v>
      </c>
      <c r="D71" t="s">
        <v>956</v>
      </c>
      <c r="E71" t="s">
        <v>522</v>
      </c>
      <c r="F71" t="s">
        <v>88</v>
      </c>
      <c r="G71" t="s">
        <v>523</v>
      </c>
      <c r="H71">
        <v>112600</v>
      </c>
      <c r="I71">
        <v>39450</v>
      </c>
      <c r="J71">
        <v>45050</v>
      </c>
      <c r="K71">
        <v>50700</v>
      </c>
      <c r="L71">
        <v>56300</v>
      </c>
      <c r="M71">
        <v>60850</v>
      </c>
      <c r="N71">
        <v>65350</v>
      </c>
      <c r="O71">
        <v>69850</v>
      </c>
      <c r="P71">
        <v>74350</v>
      </c>
      <c r="Q71">
        <v>23700</v>
      </c>
      <c r="R71">
        <v>27050</v>
      </c>
      <c r="S71">
        <v>30450</v>
      </c>
      <c r="T71">
        <v>33800</v>
      </c>
      <c r="U71">
        <v>36550</v>
      </c>
      <c r="V71">
        <v>39250</v>
      </c>
      <c r="W71">
        <v>41950</v>
      </c>
      <c r="X71">
        <v>46630</v>
      </c>
      <c r="Y71">
        <v>62600</v>
      </c>
      <c r="Z71">
        <v>71550</v>
      </c>
      <c r="AA71">
        <v>80500</v>
      </c>
      <c r="AB71">
        <v>89400</v>
      </c>
      <c r="AC71">
        <v>96600</v>
      </c>
      <c r="AD71">
        <v>103750</v>
      </c>
      <c r="AE71">
        <v>110900</v>
      </c>
      <c r="AF71">
        <v>118050</v>
      </c>
      <c r="AH71" t="s">
        <v>558</v>
      </c>
      <c r="AI71" t="s">
        <v>414</v>
      </c>
      <c r="AJ71">
        <v>0</v>
      </c>
    </row>
    <row r="72" spans="1:36" x14ac:dyDescent="0.35">
      <c r="A72" t="s">
        <v>409</v>
      </c>
      <c r="B72" t="s">
        <v>559</v>
      </c>
      <c r="C72" t="s">
        <v>953</v>
      </c>
      <c r="D72" t="s">
        <v>956</v>
      </c>
      <c r="E72" t="s">
        <v>522</v>
      </c>
      <c r="F72" t="s">
        <v>88</v>
      </c>
      <c r="G72" t="s">
        <v>523</v>
      </c>
      <c r="H72">
        <v>112600</v>
      </c>
      <c r="I72">
        <v>39450</v>
      </c>
      <c r="J72">
        <v>45050</v>
      </c>
      <c r="K72">
        <v>50700</v>
      </c>
      <c r="L72">
        <v>56300</v>
      </c>
      <c r="M72">
        <v>60850</v>
      </c>
      <c r="N72">
        <v>65350</v>
      </c>
      <c r="O72">
        <v>69850</v>
      </c>
      <c r="P72">
        <v>74350</v>
      </c>
      <c r="Q72">
        <v>23700</v>
      </c>
      <c r="R72">
        <v>27050</v>
      </c>
      <c r="S72">
        <v>30450</v>
      </c>
      <c r="T72">
        <v>33800</v>
      </c>
      <c r="U72">
        <v>36550</v>
      </c>
      <c r="V72">
        <v>39250</v>
      </c>
      <c r="W72">
        <v>41950</v>
      </c>
      <c r="X72">
        <v>46630</v>
      </c>
      <c r="Y72">
        <v>62600</v>
      </c>
      <c r="Z72">
        <v>71550</v>
      </c>
      <c r="AA72">
        <v>80500</v>
      </c>
      <c r="AB72">
        <v>89400</v>
      </c>
      <c r="AC72">
        <v>96600</v>
      </c>
      <c r="AD72">
        <v>103750</v>
      </c>
      <c r="AE72">
        <v>110900</v>
      </c>
      <c r="AF72">
        <v>118050</v>
      </c>
      <c r="AH72" t="s">
        <v>560</v>
      </c>
      <c r="AI72" t="s">
        <v>414</v>
      </c>
      <c r="AJ72">
        <v>0</v>
      </c>
    </row>
    <row r="73" spans="1:36" x14ac:dyDescent="0.35">
      <c r="A73" t="s">
        <v>409</v>
      </c>
      <c r="B73" t="s">
        <v>561</v>
      </c>
      <c r="C73" t="s">
        <v>953</v>
      </c>
      <c r="D73" t="s">
        <v>956</v>
      </c>
      <c r="E73" t="s">
        <v>522</v>
      </c>
      <c r="F73" t="s">
        <v>88</v>
      </c>
      <c r="G73" t="s">
        <v>523</v>
      </c>
      <c r="H73">
        <v>112600</v>
      </c>
      <c r="I73">
        <v>39450</v>
      </c>
      <c r="J73">
        <v>45050</v>
      </c>
      <c r="K73">
        <v>50700</v>
      </c>
      <c r="L73">
        <v>56300</v>
      </c>
      <c r="M73">
        <v>60850</v>
      </c>
      <c r="N73">
        <v>65350</v>
      </c>
      <c r="O73">
        <v>69850</v>
      </c>
      <c r="P73">
        <v>74350</v>
      </c>
      <c r="Q73">
        <v>23700</v>
      </c>
      <c r="R73">
        <v>27050</v>
      </c>
      <c r="S73">
        <v>30450</v>
      </c>
      <c r="T73">
        <v>33800</v>
      </c>
      <c r="U73">
        <v>36550</v>
      </c>
      <c r="V73">
        <v>39250</v>
      </c>
      <c r="W73">
        <v>41950</v>
      </c>
      <c r="X73">
        <v>46630</v>
      </c>
      <c r="Y73">
        <v>62600</v>
      </c>
      <c r="Z73">
        <v>71550</v>
      </c>
      <c r="AA73">
        <v>80500</v>
      </c>
      <c r="AB73">
        <v>89400</v>
      </c>
      <c r="AC73">
        <v>96600</v>
      </c>
      <c r="AD73">
        <v>103750</v>
      </c>
      <c r="AE73">
        <v>110900</v>
      </c>
      <c r="AF73">
        <v>118050</v>
      </c>
      <c r="AH73" t="s">
        <v>562</v>
      </c>
      <c r="AI73" t="s">
        <v>414</v>
      </c>
      <c r="AJ73">
        <v>0</v>
      </c>
    </row>
    <row r="74" spans="1:36" x14ac:dyDescent="0.35">
      <c r="A74" t="s">
        <v>409</v>
      </c>
      <c r="B74" t="s">
        <v>563</v>
      </c>
      <c r="C74" t="s">
        <v>953</v>
      </c>
      <c r="D74" t="s">
        <v>956</v>
      </c>
      <c r="E74" t="s">
        <v>522</v>
      </c>
      <c r="F74" t="s">
        <v>88</v>
      </c>
      <c r="G74" t="s">
        <v>523</v>
      </c>
      <c r="H74">
        <v>112600</v>
      </c>
      <c r="I74">
        <v>39450</v>
      </c>
      <c r="J74">
        <v>45050</v>
      </c>
      <c r="K74">
        <v>50700</v>
      </c>
      <c r="L74">
        <v>56300</v>
      </c>
      <c r="M74">
        <v>60850</v>
      </c>
      <c r="N74">
        <v>65350</v>
      </c>
      <c r="O74">
        <v>69850</v>
      </c>
      <c r="P74">
        <v>74350</v>
      </c>
      <c r="Q74">
        <v>23700</v>
      </c>
      <c r="R74">
        <v>27050</v>
      </c>
      <c r="S74">
        <v>30450</v>
      </c>
      <c r="T74">
        <v>33800</v>
      </c>
      <c r="U74">
        <v>36550</v>
      </c>
      <c r="V74">
        <v>39250</v>
      </c>
      <c r="W74">
        <v>41950</v>
      </c>
      <c r="X74">
        <v>46630</v>
      </c>
      <c r="Y74">
        <v>62600</v>
      </c>
      <c r="Z74">
        <v>71550</v>
      </c>
      <c r="AA74">
        <v>80500</v>
      </c>
      <c r="AB74">
        <v>89400</v>
      </c>
      <c r="AC74">
        <v>96600</v>
      </c>
      <c r="AD74">
        <v>103750</v>
      </c>
      <c r="AE74">
        <v>110900</v>
      </c>
      <c r="AF74">
        <v>118050</v>
      </c>
      <c r="AH74" t="s">
        <v>564</v>
      </c>
      <c r="AI74" t="s">
        <v>414</v>
      </c>
      <c r="AJ74">
        <v>0</v>
      </c>
    </row>
    <row r="75" spans="1:36" x14ac:dyDescent="0.35">
      <c r="A75" t="s">
        <v>409</v>
      </c>
      <c r="B75" t="s">
        <v>565</v>
      </c>
      <c r="C75" t="s">
        <v>953</v>
      </c>
      <c r="D75" t="s">
        <v>956</v>
      </c>
      <c r="E75" t="s">
        <v>522</v>
      </c>
      <c r="F75" t="s">
        <v>88</v>
      </c>
      <c r="G75" t="s">
        <v>523</v>
      </c>
      <c r="H75">
        <v>112600</v>
      </c>
      <c r="I75">
        <v>39450</v>
      </c>
      <c r="J75">
        <v>45050</v>
      </c>
      <c r="K75">
        <v>50700</v>
      </c>
      <c r="L75">
        <v>56300</v>
      </c>
      <c r="M75">
        <v>60850</v>
      </c>
      <c r="N75">
        <v>65350</v>
      </c>
      <c r="O75">
        <v>69850</v>
      </c>
      <c r="P75">
        <v>74350</v>
      </c>
      <c r="Q75">
        <v>23700</v>
      </c>
      <c r="R75">
        <v>27050</v>
      </c>
      <c r="S75">
        <v>30450</v>
      </c>
      <c r="T75">
        <v>33800</v>
      </c>
      <c r="U75">
        <v>36550</v>
      </c>
      <c r="V75">
        <v>39250</v>
      </c>
      <c r="W75">
        <v>41950</v>
      </c>
      <c r="X75">
        <v>46630</v>
      </c>
      <c r="Y75">
        <v>62600</v>
      </c>
      <c r="Z75">
        <v>71550</v>
      </c>
      <c r="AA75">
        <v>80500</v>
      </c>
      <c r="AB75">
        <v>89400</v>
      </c>
      <c r="AC75">
        <v>96600</v>
      </c>
      <c r="AD75">
        <v>103750</v>
      </c>
      <c r="AE75">
        <v>110900</v>
      </c>
      <c r="AF75">
        <v>118050</v>
      </c>
      <c r="AH75" t="s">
        <v>566</v>
      </c>
      <c r="AI75" t="s">
        <v>414</v>
      </c>
      <c r="AJ75">
        <v>0</v>
      </c>
    </row>
    <row r="76" spans="1:36" x14ac:dyDescent="0.35">
      <c r="A76" t="s">
        <v>409</v>
      </c>
      <c r="B76" t="s">
        <v>567</v>
      </c>
      <c r="C76" t="s">
        <v>953</v>
      </c>
      <c r="D76" t="s">
        <v>956</v>
      </c>
      <c r="E76" t="s">
        <v>522</v>
      </c>
      <c r="F76" t="s">
        <v>88</v>
      </c>
      <c r="G76" t="s">
        <v>523</v>
      </c>
      <c r="H76">
        <v>112600</v>
      </c>
      <c r="I76">
        <v>39450</v>
      </c>
      <c r="J76">
        <v>45050</v>
      </c>
      <c r="K76">
        <v>50700</v>
      </c>
      <c r="L76">
        <v>56300</v>
      </c>
      <c r="M76">
        <v>60850</v>
      </c>
      <c r="N76">
        <v>65350</v>
      </c>
      <c r="O76">
        <v>69850</v>
      </c>
      <c r="P76">
        <v>74350</v>
      </c>
      <c r="Q76">
        <v>23700</v>
      </c>
      <c r="R76">
        <v>27050</v>
      </c>
      <c r="S76">
        <v>30450</v>
      </c>
      <c r="T76">
        <v>33800</v>
      </c>
      <c r="U76">
        <v>36550</v>
      </c>
      <c r="V76">
        <v>39250</v>
      </c>
      <c r="W76">
        <v>41950</v>
      </c>
      <c r="X76">
        <v>46630</v>
      </c>
      <c r="Y76">
        <v>62600</v>
      </c>
      <c r="Z76">
        <v>71550</v>
      </c>
      <c r="AA76">
        <v>80500</v>
      </c>
      <c r="AB76">
        <v>89400</v>
      </c>
      <c r="AC76">
        <v>96600</v>
      </c>
      <c r="AD76">
        <v>103750</v>
      </c>
      <c r="AE76">
        <v>110900</v>
      </c>
      <c r="AF76">
        <v>118050</v>
      </c>
      <c r="AH76" t="s">
        <v>568</v>
      </c>
      <c r="AI76" t="s">
        <v>414</v>
      </c>
      <c r="AJ76">
        <v>0</v>
      </c>
    </row>
    <row r="77" spans="1:36" x14ac:dyDescent="0.35">
      <c r="A77" t="s">
        <v>409</v>
      </c>
      <c r="B77" t="s">
        <v>569</v>
      </c>
      <c r="C77" t="s">
        <v>953</v>
      </c>
      <c r="D77" t="s">
        <v>956</v>
      </c>
      <c r="E77" t="s">
        <v>522</v>
      </c>
      <c r="F77" t="s">
        <v>88</v>
      </c>
      <c r="G77" t="s">
        <v>523</v>
      </c>
      <c r="H77">
        <v>112600</v>
      </c>
      <c r="I77">
        <v>39450</v>
      </c>
      <c r="J77">
        <v>45050</v>
      </c>
      <c r="K77">
        <v>50700</v>
      </c>
      <c r="L77">
        <v>56300</v>
      </c>
      <c r="M77">
        <v>60850</v>
      </c>
      <c r="N77">
        <v>65350</v>
      </c>
      <c r="O77">
        <v>69850</v>
      </c>
      <c r="P77">
        <v>74350</v>
      </c>
      <c r="Q77">
        <v>23700</v>
      </c>
      <c r="R77">
        <v>27050</v>
      </c>
      <c r="S77">
        <v>30450</v>
      </c>
      <c r="T77">
        <v>33800</v>
      </c>
      <c r="U77">
        <v>36550</v>
      </c>
      <c r="V77">
        <v>39250</v>
      </c>
      <c r="W77">
        <v>41950</v>
      </c>
      <c r="X77">
        <v>46630</v>
      </c>
      <c r="Y77">
        <v>62600</v>
      </c>
      <c r="Z77">
        <v>71550</v>
      </c>
      <c r="AA77">
        <v>80500</v>
      </c>
      <c r="AB77">
        <v>89400</v>
      </c>
      <c r="AC77">
        <v>96600</v>
      </c>
      <c r="AD77">
        <v>103750</v>
      </c>
      <c r="AE77">
        <v>110900</v>
      </c>
      <c r="AF77">
        <v>118050</v>
      </c>
      <c r="AH77" t="s">
        <v>570</v>
      </c>
      <c r="AI77" t="s">
        <v>414</v>
      </c>
      <c r="AJ77">
        <v>0</v>
      </c>
    </row>
    <row r="78" spans="1:36" x14ac:dyDescent="0.35">
      <c r="A78" t="s">
        <v>409</v>
      </c>
      <c r="B78" t="s">
        <v>571</v>
      </c>
      <c r="C78" t="s">
        <v>953</v>
      </c>
      <c r="D78" t="s">
        <v>956</v>
      </c>
      <c r="E78" t="s">
        <v>522</v>
      </c>
      <c r="F78" t="s">
        <v>88</v>
      </c>
      <c r="G78" t="s">
        <v>523</v>
      </c>
      <c r="H78">
        <v>112600</v>
      </c>
      <c r="I78">
        <v>39450</v>
      </c>
      <c r="J78">
        <v>45050</v>
      </c>
      <c r="K78">
        <v>50700</v>
      </c>
      <c r="L78">
        <v>56300</v>
      </c>
      <c r="M78">
        <v>60850</v>
      </c>
      <c r="N78">
        <v>65350</v>
      </c>
      <c r="O78">
        <v>69850</v>
      </c>
      <c r="P78">
        <v>74350</v>
      </c>
      <c r="Q78">
        <v>23700</v>
      </c>
      <c r="R78">
        <v>27050</v>
      </c>
      <c r="S78">
        <v>30450</v>
      </c>
      <c r="T78">
        <v>33800</v>
      </c>
      <c r="U78">
        <v>36550</v>
      </c>
      <c r="V78">
        <v>39250</v>
      </c>
      <c r="W78">
        <v>41950</v>
      </c>
      <c r="X78">
        <v>46630</v>
      </c>
      <c r="Y78">
        <v>62600</v>
      </c>
      <c r="Z78">
        <v>71550</v>
      </c>
      <c r="AA78">
        <v>80500</v>
      </c>
      <c r="AB78">
        <v>89400</v>
      </c>
      <c r="AC78">
        <v>96600</v>
      </c>
      <c r="AD78">
        <v>103750</v>
      </c>
      <c r="AE78">
        <v>110900</v>
      </c>
      <c r="AF78">
        <v>118050</v>
      </c>
      <c r="AH78" t="s">
        <v>572</v>
      </c>
      <c r="AI78" t="s">
        <v>414</v>
      </c>
      <c r="AJ78">
        <v>0</v>
      </c>
    </row>
    <row r="79" spans="1:36" x14ac:dyDescent="0.35">
      <c r="A79" t="s">
        <v>409</v>
      </c>
      <c r="B79" t="s">
        <v>573</v>
      </c>
      <c r="C79" t="s">
        <v>953</v>
      </c>
      <c r="D79" t="s">
        <v>956</v>
      </c>
      <c r="E79" t="s">
        <v>522</v>
      </c>
      <c r="F79" t="s">
        <v>88</v>
      </c>
      <c r="G79" t="s">
        <v>523</v>
      </c>
      <c r="H79">
        <v>112600</v>
      </c>
      <c r="I79">
        <v>39450</v>
      </c>
      <c r="J79">
        <v>45050</v>
      </c>
      <c r="K79">
        <v>50700</v>
      </c>
      <c r="L79">
        <v>56300</v>
      </c>
      <c r="M79">
        <v>60850</v>
      </c>
      <c r="N79">
        <v>65350</v>
      </c>
      <c r="O79">
        <v>69850</v>
      </c>
      <c r="P79">
        <v>74350</v>
      </c>
      <c r="Q79">
        <v>23700</v>
      </c>
      <c r="R79">
        <v>27050</v>
      </c>
      <c r="S79">
        <v>30450</v>
      </c>
      <c r="T79">
        <v>33800</v>
      </c>
      <c r="U79">
        <v>36550</v>
      </c>
      <c r="V79">
        <v>39250</v>
      </c>
      <c r="W79">
        <v>41950</v>
      </c>
      <c r="X79">
        <v>46630</v>
      </c>
      <c r="Y79">
        <v>62600</v>
      </c>
      <c r="Z79">
        <v>71550</v>
      </c>
      <c r="AA79">
        <v>80500</v>
      </c>
      <c r="AB79">
        <v>89400</v>
      </c>
      <c r="AC79">
        <v>96600</v>
      </c>
      <c r="AD79">
        <v>103750</v>
      </c>
      <c r="AE79">
        <v>110900</v>
      </c>
      <c r="AF79">
        <v>118050</v>
      </c>
      <c r="AH79" t="s">
        <v>574</v>
      </c>
      <c r="AI79" t="s">
        <v>414</v>
      </c>
      <c r="AJ79">
        <v>0</v>
      </c>
    </row>
    <row r="80" spans="1:36" x14ac:dyDescent="0.35">
      <c r="A80" t="s">
        <v>409</v>
      </c>
      <c r="B80" t="s">
        <v>575</v>
      </c>
      <c r="C80" t="s">
        <v>953</v>
      </c>
      <c r="D80" t="s">
        <v>957</v>
      </c>
      <c r="E80" t="s">
        <v>462</v>
      </c>
      <c r="F80" t="s">
        <v>81</v>
      </c>
      <c r="G80" t="s">
        <v>576</v>
      </c>
      <c r="H80">
        <v>112700</v>
      </c>
      <c r="I80">
        <v>39450</v>
      </c>
      <c r="J80">
        <v>45100</v>
      </c>
      <c r="K80">
        <v>50750</v>
      </c>
      <c r="L80">
        <v>56350</v>
      </c>
      <c r="M80">
        <v>60900</v>
      </c>
      <c r="N80">
        <v>65400</v>
      </c>
      <c r="O80">
        <v>69900</v>
      </c>
      <c r="P80">
        <v>74400</v>
      </c>
      <c r="Q80">
        <v>23700</v>
      </c>
      <c r="R80">
        <v>27050</v>
      </c>
      <c r="S80">
        <v>30450</v>
      </c>
      <c r="T80">
        <v>33800</v>
      </c>
      <c r="U80">
        <v>36550</v>
      </c>
      <c r="V80">
        <v>39250</v>
      </c>
      <c r="W80">
        <v>41950</v>
      </c>
      <c r="X80">
        <v>46630</v>
      </c>
      <c r="Y80">
        <v>62600</v>
      </c>
      <c r="Z80">
        <v>71550</v>
      </c>
      <c r="AA80">
        <v>80500</v>
      </c>
      <c r="AB80">
        <v>89400</v>
      </c>
      <c r="AC80">
        <v>96600</v>
      </c>
      <c r="AD80">
        <v>103750</v>
      </c>
      <c r="AE80">
        <v>110900</v>
      </c>
      <c r="AF80">
        <v>118050</v>
      </c>
      <c r="AH80" t="s">
        <v>577</v>
      </c>
      <c r="AI80" t="s">
        <v>414</v>
      </c>
      <c r="AJ80">
        <v>1</v>
      </c>
    </row>
    <row r="81" spans="1:36" x14ac:dyDescent="0.35">
      <c r="A81" t="s">
        <v>409</v>
      </c>
      <c r="B81" t="s">
        <v>578</v>
      </c>
      <c r="C81" t="s">
        <v>953</v>
      </c>
      <c r="D81" t="s">
        <v>957</v>
      </c>
      <c r="E81" t="s">
        <v>579</v>
      </c>
      <c r="F81" t="s">
        <v>115</v>
      </c>
      <c r="G81" t="s">
        <v>576</v>
      </c>
      <c r="H81">
        <v>124900</v>
      </c>
      <c r="I81">
        <v>43750</v>
      </c>
      <c r="J81">
        <v>50000</v>
      </c>
      <c r="K81">
        <v>56250</v>
      </c>
      <c r="L81">
        <v>62450</v>
      </c>
      <c r="M81">
        <v>67450</v>
      </c>
      <c r="N81">
        <v>72450</v>
      </c>
      <c r="O81">
        <v>77450</v>
      </c>
      <c r="P81">
        <v>82450</v>
      </c>
      <c r="Q81">
        <v>26250</v>
      </c>
      <c r="R81">
        <v>30000</v>
      </c>
      <c r="S81">
        <v>33750</v>
      </c>
      <c r="T81">
        <v>37450</v>
      </c>
      <c r="U81">
        <v>40450</v>
      </c>
      <c r="V81">
        <v>43450</v>
      </c>
      <c r="W81">
        <v>46450</v>
      </c>
      <c r="X81">
        <v>49450</v>
      </c>
      <c r="Y81">
        <v>62600</v>
      </c>
      <c r="Z81">
        <v>71550</v>
      </c>
      <c r="AA81">
        <v>80500</v>
      </c>
      <c r="AB81">
        <v>89400</v>
      </c>
      <c r="AC81">
        <v>96600</v>
      </c>
      <c r="AD81">
        <v>103750</v>
      </c>
      <c r="AE81">
        <v>110900</v>
      </c>
      <c r="AF81">
        <v>118050</v>
      </c>
      <c r="AH81" t="s">
        <v>580</v>
      </c>
      <c r="AI81" t="s">
        <v>414</v>
      </c>
      <c r="AJ81">
        <v>1</v>
      </c>
    </row>
    <row r="82" spans="1:36" x14ac:dyDescent="0.35">
      <c r="A82" t="s">
        <v>409</v>
      </c>
      <c r="B82" t="s">
        <v>581</v>
      </c>
      <c r="C82" t="s">
        <v>953</v>
      </c>
      <c r="D82" t="s">
        <v>957</v>
      </c>
      <c r="E82" t="s">
        <v>462</v>
      </c>
      <c r="F82" t="s">
        <v>81</v>
      </c>
      <c r="G82" t="s">
        <v>576</v>
      </c>
      <c r="H82">
        <v>112700</v>
      </c>
      <c r="I82">
        <v>39450</v>
      </c>
      <c r="J82">
        <v>45100</v>
      </c>
      <c r="K82">
        <v>50750</v>
      </c>
      <c r="L82">
        <v>56350</v>
      </c>
      <c r="M82">
        <v>60900</v>
      </c>
      <c r="N82">
        <v>65400</v>
      </c>
      <c r="O82">
        <v>69900</v>
      </c>
      <c r="P82">
        <v>74400</v>
      </c>
      <c r="Q82">
        <v>23700</v>
      </c>
      <c r="R82">
        <v>27050</v>
      </c>
      <c r="S82">
        <v>30450</v>
      </c>
      <c r="T82">
        <v>33800</v>
      </c>
      <c r="U82">
        <v>36550</v>
      </c>
      <c r="V82">
        <v>39250</v>
      </c>
      <c r="W82">
        <v>41950</v>
      </c>
      <c r="X82">
        <v>46630</v>
      </c>
      <c r="Y82">
        <v>62600</v>
      </c>
      <c r="Z82">
        <v>71550</v>
      </c>
      <c r="AA82">
        <v>80500</v>
      </c>
      <c r="AB82">
        <v>89400</v>
      </c>
      <c r="AC82">
        <v>96600</v>
      </c>
      <c r="AD82">
        <v>103750</v>
      </c>
      <c r="AE82">
        <v>110900</v>
      </c>
      <c r="AF82">
        <v>118050</v>
      </c>
      <c r="AH82" t="s">
        <v>582</v>
      </c>
      <c r="AI82" t="s">
        <v>414</v>
      </c>
      <c r="AJ82">
        <v>1</v>
      </c>
    </row>
    <row r="83" spans="1:36" x14ac:dyDescent="0.35">
      <c r="A83" t="s">
        <v>409</v>
      </c>
      <c r="B83" t="s">
        <v>583</v>
      </c>
      <c r="C83" t="s">
        <v>953</v>
      </c>
      <c r="D83" t="s">
        <v>957</v>
      </c>
      <c r="E83" t="s">
        <v>579</v>
      </c>
      <c r="F83" t="s">
        <v>115</v>
      </c>
      <c r="G83" t="s">
        <v>576</v>
      </c>
      <c r="H83">
        <v>124900</v>
      </c>
      <c r="I83">
        <v>43750</v>
      </c>
      <c r="J83">
        <v>50000</v>
      </c>
      <c r="K83">
        <v>56250</v>
      </c>
      <c r="L83">
        <v>62450</v>
      </c>
      <c r="M83">
        <v>67450</v>
      </c>
      <c r="N83">
        <v>72450</v>
      </c>
      <c r="O83">
        <v>77450</v>
      </c>
      <c r="P83">
        <v>82450</v>
      </c>
      <c r="Q83">
        <v>26250</v>
      </c>
      <c r="R83">
        <v>30000</v>
      </c>
      <c r="S83">
        <v>33750</v>
      </c>
      <c r="T83">
        <v>37450</v>
      </c>
      <c r="U83">
        <v>40450</v>
      </c>
      <c r="V83">
        <v>43450</v>
      </c>
      <c r="W83">
        <v>46450</v>
      </c>
      <c r="X83">
        <v>49450</v>
      </c>
      <c r="Y83">
        <v>62600</v>
      </c>
      <c r="Z83">
        <v>71550</v>
      </c>
      <c r="AA83">
        <v>80500</v>
      </c>
      <c r="AB83">
        <v>89400</v>
      </c>
      <c r="AC83">
        <v>96600</v>
      </c>
      <c r="AD83">
        <v>103750</v>
      </c>
      <c r="AE83">
        <v>110900</v>
      </c>
      <c r="AF83">
        <v>118050</v>
      </c>
      <c r="AH83" t="s">
        <v>584</v>
      </c>
      <c r="AI83" t="s">
        <v>414</v>
      </c>
      <c r="AJ83">
        <v>1</v>
      </c>
    </row>
    <row r="84" spans="1:36" x14ac:dyDescent="0.35">
      <c r="A84" t="s">
        <v>409</v>
      </c>
      <c r="B84" t="s">
        <v>585</v>
      </c>
      <c r="C84" t="s">
        <v>953</v>
      </c>
      <c r="D84" t="s">
        <v>957</v>
      </c>
      <c r="E84" t="s">
        <v>462</v>
      </c>
      <c r="F84" t="s">
        <v>81</v>
      </c>
      <c r="G84" t="s">
        <v>576</v>
      </c>
      <c r="H84">
        <v>112700</v>
      </c>
      <c r="I84">
        <v>39450</v>
      </c>
      <c r="J84">
        <v>45100</v>
      </c>
      <c r="K84">
        <v>50750</v>
      </c>
      <c r="L84">
        <v>56350</v>
      </c>
      <c r="M84">
        <v>60900</v>
      </c>
      <c r="N84">
        <v>65400</v>
      </c>
      <c r="O84">
        <v>69900</v>
      </c>
      <c r="P84">
        <v>74400</v>
      </c>
      <c r="Q84">
        <v>23700</v>
      </c>
      <c r="R84">
        <v>27050</v>
      </c>
      <c r="S84">
        <v>30450</v>
      </c>
      <c r="T84">
        <v>33800</v>
      </c>
      <c r="U84">
        <v>36550</v>
      </c>
      <c r="V84">
        <v>39250</v>
      </c>
      <c r="W84">
        <v>41950</v>
      </c>
      <c r="X84">
        <v>46630</v>
      </c>
      <c r="Y84">
        <v>62600</v>
      </c>
      <c r="Z84">
        <v>71550</v>
      </c>
      <c r="AA84">
        <v>80500</v>
      </c>
      <c r="AB84">
        <v>89400</v>
      </c>
      <c r="AC84">
        <v>96600</v>
      </c>
      <c r="AD84">
        <v>103750</v>
      </c>
      <c r="AE84">
        <v>110900</v>
      </c>
      <c r="AF84">
        <v>118050</v>
      </c>
      <c r="AH84" t="s">
        <v>586</v>
      </c>
      <c r="AI84" t="s">
        <v>414</v>
      </c>
      <c r="AJ84">
        <v>1</v>
      </c>
    </row>
    <row r="85" spans="1:36" x14ac:dyDescent="0.35">
      <c r="A85" t="s">
        <v>409</v>
      </c>
      <c r="B85" t="s">
        <v>587</v>
      </c>
      <c r="C85" t="s">
        <v>953</v>
      </c>
      <c r="D85" t="s">
        <v>957</v>
      </c>
      <c r="E85" t="s">
        <v>462</v>
      </c>
      <c r="F85" t="s">
        <v>81</v>
      </c>
      <c r="G85" t="s">
        <v>576</v>
      </c>
      <c r="H85">
        <v>112700</v>
      </c>
      <c r="I85">
        <v>39450</v>
      </c>
      <c r="J85">
        <v>45100</v>
      </c>
      <c r="K85">
        <v>50750</v>
      </c>
      <c r="L85">
        <v>56350</v>
      </c>
      <c r="M85">
        <v>60900</v>
      </c>
      <c r="N85">
        <v>65400</v>
      </c>
      <c r="O85">
        <v>69900</v>
      </c>
      <c r="P85">
        <v>74400</v>
      </c>
      <c r="Q85">
        <v>23700</v>
      </c>
      <c r="R85">
        <v>27050</v>
      </c>
      <c r="S85">
        <v>30450</v>
      </c>
      <c r="T85">
        <v>33800</v>
      </c>
      <c r="U85">
        <v>36550</v>
      </c>
      <c r="V85">
        <v>39250</v>
      </c>
      <c r="W85">
        <v>41950</v>
      </c>
      <c r="X85">
        <v>46630</v>
      </c>
      <c r="Y85">
        <v>62600</v>
      </c>
      <c r="Z85">
        <v>71550</v>
      </c>
      <c r="AA85">
        <v>80500</v>
      </c>
      <c r="AB85">
        <v>89400</v>
      </c>
      <c r="AC85">
        <v>96600</v>
      </c>
      <c r="AD85">
        <v>103750</v>
      </c>
      <c r="AE85">
        <v>110900</v>
      </c>
      <c r="AF85">
        <v>118050</v>
      </c>
      <c r="AH85" t="s">
        <v>588</v>
      </c>
      <c r="AI85" t="s">
        <v>414</v>
      </c>
      <c r="AJ85">
        <v>1</v>
      </c>
    </row>
    <row r="86" spans="1:36" x14ac:dyDescent="0.35">
      <c r="A86" t="s">
        <v>409</v>
      </c>
      <c r="B86" t="s">
        <v>589</v>
      </c>
      <c r="C86" t="s">
        <v>953</v>
      </c>
      <c r="D86" t="s">
        <v>957</v>
      </c>
      <c r="E86" t="s">
        <v>462</v>
      </c>
      <c r="F86" t="s">
        <v>81</v>
      </c>
      <c r="G86" t="s">
        <v>576</v>
      </c>
      <c r="H86">
        <v>112700</v>
      </c>
      <c r="I86">
        <v>39450</v>
      </c>
      <c r="J86">
        <v>45100</v>
      </c>
      <c r="K86">
        <v>50750</v>
      </c>
      <c r="L86">
        <v>56350</v>
      </c>
      <c r="M86">
        <v>60900</v>
      </c>
      <c r="N86">
        <v>65400</v>
      </c>
      <c r="O86">
        <v>69900</v>
      </c>
      <c r="P86">
        <v>74400</v>
      </c>
      <c r="Q86">
        <v>23700</v>
      </c>
      <c r="R86">
        <v>27050</v>
      </c>
      <c r="S86">
        <v>30450</v>
      </c>
      <c r="T86">
        <v>33800</v>
      </c>
      <c r="U86">
        <v>36550</v>
      </c>
      <c r="V86">
        <v>39250</v>
      </c>
      <c r="W86">
        <v>41950</v>
      </c>
      <c r="X86">
        <v>46630</v>
      </c>
      <c r="Y86">
        <v>62600</v>
      </c>
      <c r="Z86">
        <v>71550</v>
      </c>
      <c r="AA86">
        <v>80500</v>
      </c>
      <c r="AB86">
        <v>89400</v>
      </c>
      <c r="AC86">
        <v>96600</v>
      </c>
      <c r="AD86">
        <v>103750</v>
      </c>
      <c r="AE86">
        <v>110900</v>
      </c>
      <c r="AF86">
        <v>118050</v>
      </c>
      <c r="AH86" t="s">
        <v>590</v>
      </c>
      <c r="AI86" t="s">
        <v>414</v>
      </c>
      <c r="AJ86">
        <v>1</v>
      </c>
    </row>
    <row r="87" spans="1:36" x14ac:dyDescent="0.35">
      <c r="A87" t="s">
        <v>409</v>
      </c>
      <c r="B87" t="s">
        <v>591</v>
      </c>
      <c r="C87" t="s">
        <v>953</v>
      </c>
      <c r="D87" t="s">
        <v>957</v>
      </c>
      <c r="E87" t="s">
        <v>579</v>
      </c>
      <c r="F87" t="s">
        <v>115</v>
      </c>
      <c r="G87" t="s">
        <v>576</v>
      </c>
      <c r="H87">
        <v>124900</v>
      </c>
      <c r="I87">
        <v>43750</v>
      </c>
      <c r="J87">
        <v>50000</v>
      </c>
      <c r="K87">
        <v>56250</v>
      </c>
      <c r="L87">
        <v>62450</v>
      </c>
      <c r="M87">
        <v>67450</v>
      </c>
      <c r="N87">
        <v>72450</v>
      </c>
      <c r="O87">
        <v>77450</v>
      </c>
      <c r="P87">
        <v>82450</v>
      </c>
      <c r="Q87">
        <v>26250</v>
      </c>
      <c r="R87">
        <v>30000</v>
      </c>
      <c r="S87">
        <v>33750</v>
      </c>
      <c r="T87">
        <v>37450</v>
      </c>
      <c r="U87">
        <v>40450</v>
      </c>
      <c r="V87">
        <v>43450</v>
      </c>
      <c r="W87">
        <v>46450</v>
      </c>
      <c r="X87">
        <v>49450</v>
      </c>
      <c r="Y87">
        <v>62600</v>
      </c>
      <c r="Z87">
        <v>71550</v>
      </c>
      <c r="AA87">
        <v>80500</v>
      </c>
      <c r="AB87">
        <v>89400</v>
      </c>
      <c r="AC87">
        <v>96600</v>
      </c>
      <c r="AD87">
        <v>103750</v>
      </c>
      <c r="AE87">
        <v>110900</v>
      </c>
      <c r="AF87">
        <v>118050</v>
      </c>
      <c r="AH87" t="s">
        <v>592</v>
      </c>
      <c r="AI87" t="s">
        <v>414</v>
      </c>
      <c r="AJ87">
        <v>1</v>
      </c>
    </row>
    <row r="88" spans="1:36" x14ac:dyDescent="0.35">
      <c r="A88" t="s">
        <v>409</v>
      </c>
      <c r="B88" t="s">
        <v>593</v>
      </c>
      <c r="C88" t="s">
        <v>953</v>
      </c>
      <c r="D88" t="s">
        <v>957</v>
      </c>
      <c r="E88" t="s">
        <v>462</v>
      </c>
      <c r="F88" t="s">
        <v>81</v>
      </c>
      <c r="G88" t="s">
        <v>576</v>
      </c>
      <c r="H88">
        <v>112700</v>
      </c>
      <c r="I88">
        <v>39450</v>
      </c>
      <c r="J88">
        <v>45100</v>
      </c>
      <c r="K88">
        <v>50750</v>
      </c>
      <c r="L88">
        <v>56350</v>
      </c>
      <c r="M88">
        <v>60900</v>
      </c>
      <c r="N88">
        <v>65400</v>
      </c>
      <c r="O88">
        <v>69900</v>
      </c>
      <c r="P88">
        <v>74400</v>
      </c>
      <c r="Q88">
        <v>23700</v>
      </c>
      <c r="R88">
        <v>27050</v>
      </c>
      <c r="S88">
        <v>30450</v>
      </c>
      <c r="T88">
        <v>33800</v>
      </c>
      <c r="U88">
        <v>36550</v>
      </c>
      <c r="V88">
        <v>39250</v>
      </c>
      <c r="W88">
        <v>41950</v>
      </c>
      <c r="X88">
        <v>46630</v>
      </c>
      <c r="Y88">
        <v>62600</v>
      </c>
      <c r="Z88">
        <v>71550</v>
      </c>
      <c r="AA88">
        <v>80500</v>
      </c>
      <c r="AB88">
        <v>89400</v>
      </c>
      <c r="AC88">
        <v>96600</v>
      </c>
      <c r="AD88">
        <v>103750</v>
      </c>
      <c r="AE88">
        <v>110900</v>
      </c>
      <c r="AF88">
        <v>118050</v>
      </c>
      <c r="AH88" t="s">
        <v>594</v>
      </c>
      <c r="AI88" t="s">
        <v>414</v>
      </c>
      <c r="AJ88">
        <v>1</v>
      </c>
    </row>
    <row r="89" spans="1:36" x14ac:dyDescent="0.35">
      <c r="A89" t="s">
        <v>409</v>
      </c>
      <c r="B89" t="s">
        <v>595</v>
      </c>
      <c r="C89" t="s">
        <v>953</v>
      </c>
      <c r="D89" t="s">
        <v>957</v>
      </c>
      <c r="E89" t="s">
        <v>579</v>
      </c>
      <c r="F89" t="s">
        <v>115</v>
      </c>
      <c r="G89" t="s">
        <v>576</v>
      </c>
      <c r="H89">
        <v>124900</v>
      </c>
      <c r="I89">
        <v>43750</v>
      </c>
      <c r="J89">
        <v>50000</v>
      </c>
      <c r="K89">
        <v>56250</v>
      </c>
      <c r="L89">
        <v>62450</v>
      </c>
      <c r="M89">
        <v>67450</v>
      </c>
      <c r="N89">
        <v>72450</v>
      </c>
      <c r="O89">
        <v>77450</v>
      </c>
      <c r="P89">
        <v>82450</v>
      </c>
      <c r="Q89">
        <v>26250</v>
      </c>
      <c r="R89">
        <v>30000</v>
      </c>
      <c r="S89">
        <v>33750</v>
      </c>
      <c r="T89">
        <v>37450</v>
      </c>
      <c r="U89">
        <v>40450</v>
      </c>
      <c r="V89">
        <v>43450</v>
      </c>
      <c r="W89">
        <v>46450</v>
      </c>
      <c r="X89">
        <v>49450</v>
      </c>
      <c r="Y89">
        <v>62600</v>
      </c>
      <c r="Z89">
        <v>71550</v>
      </c>
      <c r="AA89">
        <v>80500</v>
      </c>
      <c r="AB89">
        <v>89400</v>
      </c>
      <c r="AC89">
        <v>96600</v>
      </c>
      <c r="AD89">
        <v>103750</v>
      </c>
      <c r="AE89">
        <v>110900</v>
      </c>
      <c r="AF89">
        <v>118050</v>
      </c>
      <c r="AH89" t="s">
        <v>596</v>
      </c>
      <c r="AI89" t="s">
        <v>414</v>
      </c>
      <c r="AJ89">
        <v>1</v>
      </c>
    </row>
    <row r="90" spans="1:36" x14ac:dyDescent="0.35">
      <c r="A90" t="s">
        <v>409</v>
      </c>
      <c r="B90" t="s">
        <v>597</v>
      </c>
      <c r="C90" t="s">
        <v>953</v>
      </c>
      <c r="D90" t="s">
        <v>957</v>
      </c>
      <c r="E90" t="s">
        <v>462</v>
      </c>
      <c r="F90" t="s">
        <v>81</v>
      </c>
      <c r="G90" t="s">
        <v>576</v>
      </c>
      <c r="H90">
        <v>112700</v>
      </c>
      <c r="I90">
        <v>39450</v>
      </c>
      <c r="J90">
        <v>45100</v>
      </c>
      <c r="K90">
        <v>50750</v>
      </c>
      <c r="L90">
        <v>56350</v>
      </c>
      <c r="M90">
        <v>60900</v>
      </c>
      <c r="N90">
        <v>65400</v>
      </c>
      <c r="O90">
        <v>69900</v>
      </c>
      <c r="P90">
        <v>74400</v>
      </c>
      <c r="Q90">
        <v>23700</v>
      </c>
      <c r="R90">
        <v>27050</v>
      </c>
      <c r="S90">
        <v>30450</v>
      </c>
      <c r="T90">
        <v>33800</v>
      </c>
      <c r="U90">
        <v>36550</v>
      </c>
      <c r="V90">
        <v>39250</v>
      </c>
      <c r="W90">
        <v>41950</v>
      </c>
      <c r="X90">
        <v>46630</v>
      </c>
      <c r="Y90">
        <v>62600</v>
      </c>
      <c r="Z90">
        <v>71550</v>
      </c>
      <c r="AA90">
        <v>80500</v>
      </c>
      <c r="AB90">
        <v>89400</v>
      </c>
      <c r="AC90">
        <v>96600</v>
      </c>
      <c r="AD90">
        <v>103750</v>
      </c>
      <c r="AE90">
        <v>110900</v>
      </c>
      <c r="AF90">
        <v>118050</v>
      </c>
      <c r="AH90" t="s">
        <v>598</v>
      </c>
      <c r="AI90" t="s">
        <v>414</v>
      </c>
      <c r="AJ90">
        <v>1</v>
      </c>
    </row>
    <row r="91" spans="1:36" x14ac:dyDescent="0.35">
      <c r="A91" t="s">
        <v>409</v>
      </c>
      <c r="B91" t="s">
        <v>599</v>
      </c>
      <c r="C91" t="s">
        <v>953</v>
      </c>
      <c r="D91" t="s">
        <v>957</v>
      </c>
      <c r="E91" t="s">
        <v>462</v>
      </c>
      <c r="F91" t="s">
        <v>81</v>
      </c>
      <c r="G91" t="s">
        <v>576</v>
      </c>
      <c r="H91">
        <v>112700</v>
      </c>
      <c r="I91">
        <v>39450</v>
      </c>
      <c r="J91">
        <v>45100</v>
      </c>
      <c r="K91">
        <v>50750</v>
      </c>
      <c r="L91">
        <v>56350</v>
      </c>
      <c r="M91">
        <v>60900</v>
      </c>
      <c r="N91">
        <v>65400</v>
      </c>
      <c r="O91">
        <v>69900</v>
      </c>
      <c r="P91">
        <v>74400</v>
      </c>
      <c r="Q91">
        <v>23700</v>
      </c>
      <c r="R91">
        <v>27050</v>
      </c>
      <c r="S91">
        <v>30450</v>
      </c>
      <c r="T91">
        <v>33800</v>
      </c>
      <c r="U91">
        <v>36550</v>
      </c>
      <c r="V91">
        <v>39250</v>
      </c>
      <c r="W91">
        <v>41950</v>
      </c>
      <c r="X91">
        <v>46630</v>
      </c>
      <c r="Y91">
        <v>62600</v>
      </c>
      <c r="Z91">
        <v>71550</v>
      </c>
      <c r="AA91">
        <v>80500</v>
      </c>
      <c r="AB91">
        <v>89400</v>
      </c>
      <c r="AC91">
        <v>96600</v>
      </c>
      <c r="AD91">
        <v>103750</v>
      </c>
      <c r="AE91">
        <v>110900</v>
      </c>
      <c r="AF91">
        <v>118050</v>
      </c>
      <c r="AH91" t="s">
        <v>600</v>
      </c>
      <c r="AI91" t="s">
        <v>414</v>
      </c>
      <c r="AJ91">
        <v>1</v>
      </c>
    </row>
    <row r="92" spans="1:36" x14ac:dyDescent="0.35">
      <c r="A92" t="s">
        <v>409</v>
      </c>
      <c r="B92" t="s">
        <v>601</v>
      </c>
      <c r="C92" t="s">
        <v>953</v>
      </c>
      <c r="D92" t="s">
        <v>957</v>
      </c>
      <c r="E92" t="s">
        <v>579</v>
      </c>
      <c r="F92" t="s">
        <v>115</v>
      </c>
      <c r="G92" t="s">
        <v>576</v>
      </c>
      <c r="H92">
        <v>124900</v>
      </c>
      <c r="I92">
        <v>43750</v>
      </c>
      <c r="J92">
        <v>50000</v>
      </c>
      <c r="K92">
        <v>56250</v>
      </c>
      <c r="L92">
        <v>62450</v>
      </c>
      <c r="M92">
        <v>67450</v>
      </c>
      <c r="N92">
        <v>72450</v>
      </c>
      <c r="O92">
        <v>77450</v>
      </c>
      <c r="P92">
        <v>82450</v>
      </c>
      <c r="Q92">
        <v>26250</v>
      </c>
      <c r="R92">
        <v>30000</v>
      </c>
      <c r="S92">
        <v>33750</v>
      </c>
      <c r="T92">
        <v>37450</v>
      </c>
      <c r="U92">
        <v>40450</v>
      </c>
      <c r="V92">
        <v>43450</v>
      </c>
      <c r="W92">
        <v>46450</v>
      </c>
      <c r="X92">
        <v>49450</v>
      </c>
      <c r="Y92">
        <v>62600</v>
      </c>
      <c r="Z92">
        <v>71550</v>
      </c>
      <c r="AA92">
        <v>80500</v>
      </c>
      <c r="AB92">
        <v>89400</v>
      </c>
      <c r="AC92">
        <v>96600</v>
      </c>
      <c r="AD92">
        <v>103750</v>
      </c>
      <c r="AE92">
        <v>110900</v>
      </c>
      <c r="AF92">
        <v>118050</v>
      </c>
      <c r="AH92" t="s">
        <v>602</v>
      </c>
      <c r="AI92" t="s">
        <v>414</v>
      </c>
      <c r="AJ92">
        <v>1</v>
      </c>
    </row>
    <row r="93" spans="1:36" x14ac:dyDescent="0.35">
      <c r="A93" t="s">
        <v>409</v>
      </c>
      <c r="B93" t="s">
        <v>603</v>
      </c>
      <c r="C93" t="s">
        <v>953</v>
      </c>
      <c r="D93" t="s">
        <v>957</v>
      </c>
      <c r="E93" t="s">
        <v>462</v>
      </c>
      <c r="F93" t="s">
        <v>81</v>
      </c>
      <c r="G93" t="s">
        <v>576</v>
      </c>
      <c r="H93">
        <v>112700</v>
      </c>
      <c r="I93">
        <v>39450</v>
      </c>
      <c r="J93">
        <v>45100</v>
      </c>
      <c r="K93">
        <v>50750</v>
      </c>
      <c r="L93">
        <v>56350</v>
      </c>
      <c r="M93">
        <v>60900</v>
      </c>
      <c r="N93">
        <v>65400</v>
      </c>
      <c r="O93">
        <v>69900</v>
      </c>
      <c r="P93">
        <v>74400</v>
      </c>
      <c r="Q93">
        <v>23700</v>
      </c>
      <c r="R93">
        <v>27050</v>
      </c>
      <c r="S93">
        <v>30450</v>
      </c>
      <c r="T93">
        <v>33800</v>
      </c>
      <c r="U93">
        <v>36550</v>
      </c>
      <c r="V93">
        <v>39250</v>
      </c>
      <c r="W93">
        <v>41950</v>
      </c>
      <c r="X93">
        <v>46630</v>
      </c>
      <c r="Y93">
        <v>62600</v>
      </c>
      <c r="Z93">
        <v>71550</v>
      </c>
      <c r="AA93">
        <v>80500</v>
      </c>
      <c r="AB93">
        <v>89400</v>
      </c>
      <c r="AC93">
        <v>96600</v>
      </c>
      <c r="AD93">
        <v>103750</v>
      </c>
      <c r="AE93">
        <v>110900</v>
      </c>
      <c r="AF93">
        <v>118050</v>
      </c>
      <c r="AH93" t="s">
        <v>604</v>
      </c>
      <c r="AI93" t="s">
        <v>414</v>
      </c>
      <c r="AJ93">
        <v>1</v>
      </c>
    </row>
    <row r="94" spans="1:36" x14ac:dyDescent="0.35">
      <c r="A94" t="s">
        <v>409</v>
      </c>
      <c r="B94" t="s">
        <v>605</v>
      </c>
      <c r="C94" t="s">
        <v>953</v>
      </c>
      <c r="D94" t="s">
        <v>957</v>
      </c>
      <c r="E94" t="s">
        <v>579</v>
      </c>
      <c r="F94" t="s">
        <v>115</v>
      </c>
      <c r="G94" t="s">
        <v>576</v>
      </c>
      <c r="H94">
        <v>124900</v>
      </c>
      <c r="I94">
        <v>43750</v>
      </c>
      <c r="J94">
        <v>50000</v>
      </c>
      <c r="K94">
        <v>56250</v>
      </c>
      <c r="L94">
        <v>62450</v>
      </c>
      <c r="M94">
        <v>67450</v>
      </c>
      <c r="N94">
        <v>72450</v>
      </c>
      <c r="O94">
        <v>77450</v>
      </c>
      <c r="P94">
        <v>82450</v>
      </c>
      <c r="Q94">
        <v>26250</v>
      </c>
      <c r="R94">
        <v>30000</v>
      </c>
      <c r="S94">
        <v>33750</v>
      </c>
      <c r="T94">
        <v>37450</v>
      </c>
      <c r="U94">
        <v>40450</v>
      </c>
      <c r="V94">
        <v>43450</v>
      </c>
      <c r="W94">
        <v>46450</v>
      </c>
      <c r="X94">
        <v>49450</v>
      </c>
      <c r="Y94">
        <v>62600</v>
      </c>
      <c r="Z94">
        <v>71550</v>
      </c>
      <c r="AA94">
        <v>80500</v>
      </c>
      <c r="AB94">
        <v>89400</v>
      </c>
      <c r="AC94">
        <v>96600</v>
      </c>
      <c r="AD94">
        <v>103750</v>
      </c>
      <c r="AE94">
        <v>110900</v>
      </c>
      <c r="AF94">
        <v>118050</v>
      </c>
      <c r="AH94" t="s">
        <v>606</v>
      </c>
      <c r="AI94" t="s">
        <v>414</v>
      </c>
      <c r="AJ94">
        <v>1</v>
      </c>
    </row>
    <row r="95" spans="1:36" x14ac:dyDescent="0.35">
      <c r="A95" t="s">
        <v>409</v>
      </c>
      <c r="B95" t="s">
        <v>607</v>
      </c>
      <c r="C95" t="s">
        <v>953</v>
      </c>
      <c r="D95" t="s">
        <v>958</v>
      </c>
      <c r="E95" t="s">
        <v>608</v>
      </c>
      <c r="F95" t="s">
        <v>83</v>
      </c>
      <c r="G95" t="s">
        <v>609</v>
      </c>
      <c r="H95">
        <v>113600</v>
      </c>
      <c r="I95">
        <v>39800</v>
      </c>
      <c r="J95">
        <v>45450</v>
      </c>
      <c r="K95">
        <v>51150</v>
      </c>
      <c r="L95">
        <v>56800</v>
      </c>
      <c r="M95">
        <v>61350</v>
      </c>
      <c r="N95">
        <v>65900</v>
      </c>
      <c r="O95">
        <v>70450</v>
      </c>
      <c r="P95">
        <v>75000</v>
      </c>
      <c r="Q95">
        <v>23900</v>
      </c>
      <c r="R95">
        <v>27300</v>
      </c>
      <c r="S95">
        <v>30700</v>
      </c>
      <c r="T95">
        <v>34100</v>
      </c>
      <c r="U95">
        <v>36850</v>
      </c>
      <c r="V95">
        <v>39600</v>
      </c>
      <c r="W95">
        <v>42300</v>
      </c>
      <c r="X95">
        <v>46630</v>
      </c>
      <c r="Y95">
        <v>62600</v>
      </c>
      <c r="Z95">
        <v>71550</v>
      </c>
      <c r="AA95">
        <v>80500</v>
      </c>
      <c r="AB95">
        <v>89400</v>
      </c>
      <c r="AC95">
        <v>96600</v>
      </c>
      <c r="AD95">
        <v>103750</v>
      </c>
      <c r="AE95">
        <v>110900</v>
      </c>
      <c r="AF95">
        <v>118050</v>
      </c>
      <c r="AH95" t="s">
        <v>610</v>
      </c>
      <c r="AI95" t="s">
        <v>414</v>
      </c>
      <c r="AJ95">
        <v>1</v>
      </c>
    </row>
    <row r="96" spans="1:36" x14ac:dyDescent="0.35">
      <c r="A96" t="s">
        <v>409</v>
      </c>
      <c r="B96" t="s">
        <v>611</v>
      </c>
      <c r="C96" t="s">
        <v>953</v>
      </c>
      <c r="D96" t="s">
        <v>958</v>
      </c>
      <c r="E96" t="s">
        <v>608</v>
      </c>
      <c r="F96" t="s">
        <v>83</v>
      </c>
      <c r="G96" t="s">
        <v>609</v>
      </c>
      <c r="H96">
        <v>113600</v>
      </c>
      <c r="I96">
        <v>39800</v>
      </c>
      <c r="J96">
        <v>45450</v>
      </c>
      <c r="K96">
        <v>51150</v>
      </c>
      <c r="L96">
        <v>56800</v>
      </c>
      <c r="M96">
        <v>61350</v>
      </c>
      <c r="N96">
        <v>65900</v>
      </c>
      <c r="O96">
        <v>70450</v>
      </c>
      <c r="P96">
        <v>75000</v>
      </c>
      <c r="Q96">
        <v>23900</v>
      </c>
      <c r="R96">
        <v>27300</v>
      </c>
      <c r="S96">
        <v>30700</v>
      </c>
      <c r="T96">
        <v>34100</v>
      </c>
      <c r="U96">
        <v>36850</v>
      </c>
      <c r="V96">
        <v>39600</v>
      </c>
      <c r="W96">
        <v>42300</v>
      </c>
      <c r="X96">
        <v>46630</v>
      </c>
      <c r="Y96">
        <v>62600</v>
      </c>
      <c r="Z96">
        <v>71550</v>
      </c>
      <c r="AA96">
        <v>80500</v>
      </c>
      <c r="AB96">
        <v>89400</v>
      </c>
      <c r="AC96">
        <v>96600</v>
      </c>
      <c r="AD96">
        <v>103750</v>
      </c>
      <c r="AE96">
        <v>110900</v>
      </c>
      <c r="AF96">
        <v>118050</v>
      </c>
      <c r="AH96" t="s">
        <v>612</v>
      </c>
      <c r="AI96" t="s">
        <v>414</v>
      </c>
      <c r="AJ96">
        <v>1</v>
      </c>
    </row>
    <row r="97" spans="1:36" x14ac:dyDescent="0.35">
      <c r="A97" t="s">
        <v>409</v>
      </c>
      <c r="B97" t="s">
        <v>613</v>
      </c>
      <c r="C97" t="s">
        <v>953</v>
      </c>
      <c r="D97" t="s">
        <v>958</v>
      </c>
      <c r="E97" t="s">
        <v>614</v>
      </c>
      <c r="F97" t="s">
        <v>92</v>
      </c>
      <c r="G97" t="s">
        <v>609</v>
      </c>
      <c r="H97">
        <v>99700</v>
      </c>
      <c r="I97">
        <v>39450</v>
      </c>
      <c r="J97">
        <v>45050</v>
      </c>
      <c r="K97">
        <v>50700</v>
      </c>
      <c r="L97">
        <v>56300</v>
      </c>
      <c r="M97">
        <v>60850</v>
      </c>
      <c r="N97">
        <v>65350</v>
      </c>
      <c r="O97">
        <v>69850</v>
      </c>
      <c r="P97">
        <v>74350</v>
      </c>
      <c r="Q97">
        <v>23700</v>
      </c>
      <c r="R97">
        <v>27050</v>
      </c>
      <c r="S97">
        <v>30450</v>
      </c>
      <c r="T97">
        <v>33800</v>
      </c>
      <c r="U97">
        <v>36550</v>
      </c>
      <c r="V97">
        <v>39250</v>
      </c>
      <c r="W97">
        <v>41950</v>
      </c>
      <c r="X97">
        <v>46630</v>
      </c>
      <c r="Y97">
        <v>62600</v>
      </c>
      <c r="Z97">
        <v>71550</v>
      </c>
      <c r="AA97">
        <v>80500</v>
      </c>
      <c r="AB97">
        <v>89400</v>
      </c>
      <c r="AC97">
        <v>96600</v>
      </c>
      <c r="AD97">
        <v>103750</v>
      </c>
      <c r="AE97">
        <v>110900</v>
      </c>
      <c r="AF97">
        <v>118050</v>
      </c>
      <c r="AH97" t="s">
        <v>615</v>
      </c>
      <c r="AI97" t="s">
        <v>414</v>
      </c>
      <c r="AJ97">
        <v>1</v>
      </c>
    </row>
    <row r="98" spans="1:36" x14ac:dyDescent="0.35">
      <c r="A98" t="s">
        <v>409</v>
      </c>
      <c r="B98" t="s">
        <v>616</v>
      </c>
      <c r="C98" t="s">
        <v>953</v>
      </c>
      <c r="D98" t="s">
        <v>958</v>
      </c>
      <c r="E98" t="s">
        <v>614</v>
      </c>
      <c r="F98" t="s">
        <v>92</v>
      </c>
      <c r="G98" t="s">
        <v>609</v>
      </c>
      <c r="H98">
        <v>99700</v>
      </c>
      <c r="I98">
        <v>39450</v>
      </c>
      <c r="J98">
        <v>45050</v>
      </c>
      <c r="K98">
        <v>50700</v>
      </c>
      <c r="L98">
        <v>56300</v>
      </c>
      <c r="M98">
        <v>60850</v>
      </c>
      <c r="N98">
        <v>65350</v>
      </c>
      <c r="O98">
        <v>69850</v>
      </c>
      <c r="P98">
        <v>74350</v>
      </c>
      <c r="Q98">
        <v>23700</v>
      </c>
      <c r="R98">
        <v>27050</v>
      </c>
      <c r="S98">
        <v>30450</v>
      </c>
      <c r="T98">
        <v>33800</v>
      </c>
      <c r="U98">
        <v>36550</v>
      </c>
      <c r="V98">
        <v>39250</v>
      </c>
      <c r="W98">
        <v>41950</v>
      </c>
      <c r="X98">
        <v>46630</v>
      </c>
      <c r="Y98">
        <v>62600</v>
      </c>
      <c r="Z98">
        <v>71550</v>
      </c>
      <c r="AA98">
        <v>80500</v>
      </c>
      <c r="AB98">
        <v>89400</v>
      </c>
      <c r="AC98">
        <v>96600</v>
      </c>
      <c r="AD98">
        <v>103750</v>
      </c>
      <c r="AE98">
        <v>110900</v>
      </c>
      <c r="AF98">
        <v>118050</v>
      </c>
      <c r="AH98" t="s">
        <v>617</v>
      </c>
      <c r="AI98" t="s">
        <v>414</v>
      </c>
      <c r="AJ98">
        <v>1</v>
      </c>
    </row>
    <row r="99" spans="1:36" x14ac:dyDescent="0.35">
      <c r="A99" t="s">
        <v>409</v>
      </c>
      <c r="B99" t="s">
        <v>618</v>
      </c>
      <c r="C99" t="s">
        <v>953</v>
      </c>
      <c r="D99" t="s">
        <v>958</v>
      </c>
      <c r="E99" t="s">
        <v>614</v>
      </c>
      <c r="F99" t="s">
        <v>92</v>
      </c>
      <c r="G99" t="s">
        <v>609</v>
      </c>
      <c r="H99">
        <v>99700</v>
      </c>
      <c r="I99">
        <v>39450</v>
      </c>
      <c r="J99">
        <v>45050</v>
      </c>
      <c r="K99">
        <v>50700</v>
      </c>
      <c r="L99">
        <v>56300</v>
      </c>
      <c r="M99">
        <v>60850</v>
      </c>
      <c r="N99">
        <v>65350</v>
      </c>
      <c r="O99">
        <v>69850</v>
      </c>
      <c r="P99">
        <v>74350</v>
      </c>
      <c r="Q99">
        <v>23700</v>
      </c>
      <c r="R99">
        <v>27050</v>
      </c>
      <c r="S99">
        <v>30450</v>
      </c>
      <c r="T99">
        <v>33800</v>
      </c>
      <c r="U99">
        <v>36550</v>
      </c>
      <c r="V99">
        <v>39250</v>
      </c>
      <c r="W99">
        <v>41950</v>
      </c>
      <c r="X99">
        <v>46630</v>
      </c>
      <c r="Y99">
        <v>62600</v>
      </c>
      <c r="Z99">
        <v>71550</v>
      </c>
      <c r="AA99">
        <v>80500</v>
      </c>
      <c r="AB99">
        <v>89400</v>
      </c>
      <c r="AC99">
        <v>96600</v>
      </c>
      <c r="AD99">
        <v>103750</v>
      </c>
      <c r="AE99">
        <v>110900</v>
      </c>
      <c r="AF99">
        <v>118050</v>
      </c>
      <c r="AH99" t="s">
        <v>619</v>
      </c>
      <c r="AI99" t="s">
        <v>414</v>
      </c>
      <c r="AJ99">
        <v>1</v>
      </c>
    </row>
    <row r="100" spans="1:36" x14ac:dyDescent="0.35">
      <c r="A100" t="s">
        <v>409</v>
      </c>
      <c r="B100" t="s">
        <v>620</v>
      </c>
      <c r="C100" t="s">
        <v>953</v>
      </c>
      <c r="D100" t="s">
        <v>958</v>
      </c>
      <c r="E100" t="s">
        <v>608</v>
      </c>
      <c r="F100" t="s">
        <v>83</v>
      </c>
      <c r="G100" t="s">
        <v>609</v>
      </c>
      <c r="H100">
        <v>113600</v>
      </c>
      <c r="I100">
        <v>39800</v>
      </c>
      <c r="J100">
        <v>45450</v>
      </c>
      <c r="K100">
        <v>51150</v>
      </c>
      <c r="L100">
        <v>56800</v>
      </c>
      <c r="M100">
        <v>61350</v>
      </c>
      <c r="N100">
        <v>65900</v>
      </c>
      <c r="O100">
        <v>70450</v>
      </c>
      <c r="P100">
        <v>75000</v>
      </c>
      <c r="Q100">
        <v>23900</v>
      </c>
      <c r="R100">
        <v>27300</v>
      </c>
      <c r="S100">
        <v>30700</v>
      </c>
      <c r="T100">
        <v>34100</v>
      </c>
      <c r="U100">
        <v>36850</v>
      </c>
      <c r="V100">
        <v>39600</v>
      </c>
      <c r="W100">
        <v>42300</v>
      </c>
      <c r="X100">
        <v>46630</v>
      </c>
      <c r="Y100">
        <v>62600</v>
      </c>
      <c r="Z100">
        <v>71550</v>
      </c>
      <c r="AA100">
        <v>80500</v>
      </c>
      <c r="AB100">
        <v>89400</v>
      </c>
      <c r="AC100">
        <v>96600</v>
      </c>
      <c r="AD100">
        <v>103750</v>
      </c>
      <c r="AE100">
        <v>110900</v>
      </c>
      <c r="AF100">
        <v>118050</v>
      </c>
      <c r="AH100" t="s">
        <v>621</v>
      </c>
      <c r="AI100" t="s">
        <v>414</v>
      </c>
      <c r="AJ100">
        <v>1</v>
      </c>
    </row>
    <row r="101" spans="1:36" x14ac:dyDescent="0.35">
      <c r="A101" t="s">
        <v>409</v>
      </c>
      <c r="B101" t="s">
        <v>622</v>
      </c>
      <c r="C101" t="s">
        <v>953</v>
      </c>
      <c r="D101" t="s">
        <v>958</v>
      </c>
      <c r="E101" t="s">
        <v>614</v>
      </c>
      <c r="F101" t="s">
        <v>92</v>
      </c>
      <c r="G101" t="s">
        <v>609</v>
      </c>
      <c r="H101">
        <v>99700</v>
      </c>
      <c r="I101">
        <v>39450</v>
      </c>
      <c r="J101">
        <v>45050</v>
      </c>
      <c r="K101">
        <v>50700</v>
      </c>
      <c r="L101">
        <v>56300</v>
      </c>
      <c r="M101">
        <v>60850</v>
      </c>
      <c r="N101">
        <v>65350</v>
      </c>
      <c r="O101">
        <v>69850</v>
      </c>
      <c r="P101">
        <v>74350</v>
      </c>
      <c r="Q101">
        <v>23700</v>
      </c>
      <c r="R101">
        <v>27050</v>
      </c>
      <c r="S101">
        <v>30450</v>
      </c>
      <c r="T101">
        <v>33800</v>
      </c>
      <c r="U101">
        <v>36550</v>
      </c>
      <c r="V101">
        <v>39250</v>
      </c>
      <c r="W101">
        <v>41950</v>
      </c>
      <c r="X101">
        <v>46630</v>
      </c>
      <c r="Y101">
        <v>62600</v>
      </c>
      <c r="Z101">
        <v>71550</v>
      </c>
      <c r="AA101">
        <v>80500</v>
      </c>
      <c r="AB101">
        <v>89400</v>
      </c>
      <c r="AC101">
        <v>96600</v>
      </c>
      <c r="AD101">
        <v>103750</v>
      </c>
      <c r="AE101">
        <v>110900</v>
      </c>
      <c r="AF101">
        <v>118050</v>
      </c>
      <c r="AH101" t="s">
        <v>623</v>
      </c>
      <c r="AI101" t="s">
        <v>414</v>
      </c>
      <c r="AJ101">
        <v>1</v>
      </c>
    </row>
    <row r="102" spans="1:36" x14ac:dyDescent="0.35">
      <c r="A102" t="s">
        <v>409</v>
      </c>
      <c r="B102" t="s">
        <v>624</v>
      </c>
      <c r="C102" t="s">
        <v>953</v>
      </c>
      <c r="D102" t="s">
        <v>958</v>
      </c>
      <c r="E102" t="s">
        <v>614</v>
      </c>
      <c r="F102" t="s">
        <v>92</v>
      </c>
      <c r="G102" t="s">
        <v>609</v>
      </c>
      <c r="H102">
        <v>99700</v>
      </c>
      <c r="I102">
        <v>39450</v>
      </c>
      <c r="J102">
        <v>45050</v>
      </c>
      <c r="K102">
        <v>50700</v>
      </c>
      <c r="L102">
        <v>56300</v>
      </c>
      <c r="M102">
        <v>60850</v>
      </c>
      <c r="N102">
        <v>65350</v>
      </c>
      <c r="O102">
        <v>69850</v>
      </c>
      <c r="P102">
        <v>74350</v>
      </c>
      <c r="Q102">
        <v>23700</v>
      </c>
      <c r="R102">
        <v>27050</v>
      </c>
      <c r="S102">
        <v>30450</v>
      </c>
      <c r="T102">
        <v>33800</v>
      </c>
      <c r="U102">
        <v>36550</v>
      </c>
      <c r="V102">
        <v>39250</v>
      </c>
      <c r="W102">
        <v>41950</v>
      </c>
      <c r="X102">
        <v>46630</v>
      </c>
      <c r="Y102">
        <v>62600</v>
      </c>
      <c r="Z102">
        <v>71550</v>
      </c>
      <c r="AA102">
        <v>80500</v>
      </c>
      <c r="AB102">
        <v>89400</v>
      </c>
      <c r="AC102">
        <v>96600</v>
      </c>
      <c r="AD102">
        <v>103750</v>
      </c>
      <c r="AE102">
        <v>110900</v>
      </c>
      <c r="AF102">
        <v>118050</v>
      </c>
      <c r="AH102" t="s">
        <v>625</v>
      </c>
      <c r="AI102" t="s">
        <v>414</v>
      </c>
      <c r="AJ102">
        <v>1</v>
      </c>
    </row>
    <row r="103" spans="1:36" x14ac:dyDescent="0.35">
      <c r="A103" t="s">
        <v>409</v>
      </c>
      <c r="B103" t="s">
        <v>626</v>
      </c>
      <c r="C103" t="s">
        <v>953</v>
      </c>
      <c r="D103" t="s">
        <v>958</v>
      </c>
      <c r="E103" t="s">
        <v>614</v>
      </c>
      <c r="F103" t="s">
        <v>92</v>
      </c>
      <c r="G103" t="s">
        <v>609</v>
      </c>
      <c r="H103">
        <v>99700</v>
      </c>
      <c r="I103">
        <v>39450</v>
      </c>
      <c r="J103">
        <v>45050</v>
      </c>
      <c r="K103">
        <v>50700</v>
      </c>
      <c r="L103">
        <v>56300</v>
      </c>
      <c r="M103">
        <v>60850</v>
      </c>
      <c r="N103">
        <v>65350</v>
      </c>
      <c r="O103">
        <v>69850</v>
      </c>
      <c r="P103">
        <v>74350</v>
      </c>
      <c r="Q103">
        <v>23700</v>
      </c>
      <c r="R103">
        <v>27050</v>
      </c>
      <c r="S103">
        <v>30450</v>
      </c>
      <c r="T103">
        <v>33800</v>
      </c>
      <c r="U103">
        <v>36550</v>
      </c>
      <c r="V103">
        <v>39250</v>
      </c>
      <c r="W103">
        <v>41950</v>
      </c>
      <c r="X103">
        <v>46630</v>
      </c>
      <c r="Y103">
        <v>62600</v>
      </c>
      <c r="Z103">
        <v>71550</v>
      </c>
      <c r="AA103">
        <v>80500</v>
      </c>
      <c r="AB103">
        <v>89400</v>
      </c>
      <c r="AC103">
        <v>96600</v>
      </c>
      <c r="AD103">
        <v>103750</v>
      </c>
      <c r="AE103">
        <v>110900</v>
      </c>
      <c r="AF103">
        <v>118050</v>
      </c>
      <c r="AH103" t="s">
        <v>627</v>
      </c>
      <c r="AI103" t="s">
        <v>414</v>
      </c>
      <c r="AJ103">
        <v>1</v>
      </c>
    </row>
    <row r="104" spans="1:36" x14ac:dyDescent="0.35">
      <c r="A104" t="s">
        <v>409</v>
      </c>
      <c r="B104" t="s">
        <v>628</v>
      </c>
      <c r="C104" t="s">
        <v>953</v>
      </c>
      <c r="D104" t="s">
        <v>958</v>
      </c>
      <c r="E104" t="s">
        <v>614</v>
      </c>
      <c r="F104" t="s">
        <v>92</v>
      </c>
      <c r="G104" t="s">
        <v>609</v>
      </c>
      <c r="H104">
        <v>99700</v>
      </c>
      <c r="I104">
        <v>39450</v>
      </c>
      <c r="J104">
        <v>45050</v>
      </c>
      <c r="K104">
        <v>50700</v>
      </c>
      <c r="L104">
        <v>56300</v>
      </c>
      <c r="M104">
        <v>60850</v>
      </c>
      <c r="N104">
        <v>65350</v>
      </c>
      <c r="O104">
        <v>69850</v>
      </c>
      <c r="P104">
        <v>74350</v>
      </c>
      <c r="Q104">
        <v>23700</v>
      </c>
      <c r="R104">
        <v>27050</v>
      </c>
      <c r="S104">
        <v>30450</v>
      </c>
      <c r="T104">
        <v>33800</v>
      </c>
      <c r="U104">
        <v>36550</v>
      </c>
      <c r="V104">
        <v>39250</v>
      </c>
      <c r="W104">
        <v>41950</v>
      </c>
      <c r="X104">
        <v>46630</v>
      </c>
      <c r="Y104">
        <v>62600</v>
      </c>
      <c r="Z104">
        <v>71550</v>
      </c>
      <c r="AA104">
        <v>80500</v>
      </c>
      <c r="AB104">
        <v>89400</v>
      </c>
      <c r="AC104">
        <v>96600</v>
      </c>
      <c r="AD104">
        <v>103750</v>
      </c>
      <c r="AE104">
        <v>110900</v>
      </c>
      <c r="AF104">
        <v>118050</v>
      </c>
      <c r="AH104" t="s">
        <v>629</v>
      </c>
      <c r="AI104" t="s">
        <v>414</v>
      </c>
      <c r="AJ104">
        <v>1</v>
      </c>
    </row>
    <row r="105" spans="1:36" x14ac:dyDescent="0.35">
      <c r="A105" t="s">
        <v>409</v>
      </c>
      <c r="B105" t="s">
        <v>630</v>
      </c>
      <c r="C105" t="s">
        <v>953</v>
      </c>
      <c r="D105" t="s">
        <v>958</v>
      </c>
      <c r="E105" t="s">
        <v>614</v>
      </c>
      <c r="F105" t="s">
        <v>92</v>
      </c>
      <c r="G105" t="s">
        <v>609</v>
      </c>
      <c r="H105">
        <v>99700</v>
      </c>
      <c r="I105">
        <v>39450</v>
      </c>
      <c r="J105">
        <v>45050</v>
      </c>
      <c r="K105">
        <v>50700</v>
      </c>
      <c r="L105">
        <v>56300</v>
      </c>
      <c r="M105">
        <v>60850</v>
      </c>
      <c r="N105">
        <v>65350</v>
      </c>
      <c r="O105">
        <v>69850</v>
      </c>
      <c r="P105">
        <v>74350</v>
      </c>
      <c r="Q105">
        <v>23700</v>
      </c>
      <c r="R105">
        <v>27050</v>
      </c>
      <c r="S105">
        <v>30450</v>
      </c>
      <c r="T105">
        <v>33800</v>
      </c>
      <c r="U105">
        <v>36550</v>
      </c>
      <c r="V105">
        <v>39250</v>
      </c>
      <c r="W105">
        <v>41950</v>
      </c>
      <c r="X105">
        <v>46630</v>
      </c>
      <c r="Y105">
        <v>62600</v>
      </c>
      <c r="Z105">
        <v>71550</v>
      </c>
      <c r="AA105">
        <v>80500</v>
      </c>
      <c r="AB105">
        <v>89400</v>
      </c>
      <c r="AC105">
        <v>96600</v>
      </c>
      <c r="AD105">
        <v>103750</v>
      </c>
      <c r="AE105">
        <v>110900</v>
      </c>
      <c r="AF105">
        <v>118050</v>
      </c>
      <c r="AH105" t="s">
        <v>631</v>
      </c>
      <c r="AI105" t="s">
        <v>414</v>
      </c>
      <c r="AJ105">
        <v>1</v>
      </c>
    </row>
    <row r="106" spans="1:36" x14ac:dyDescent="0.35">
      <c r="A106" t="s">
        <v>409</v>
      </c>
      <c r="B106" t="s">
        <v>632</v>
      </c>
      <c r="C106" t="s">
        <v>953</v>
      </c>
      <c r="D106" t="s">
        <v>958</v>
      </c>
      <c r="E106" t="s">
        <v>633</v>
      </c>
      <c r="F106" t="s">
        <v>172</v>
      </c>
      <c r="G106" t="s">
        <v>609</v>
      </c>
      <c r="H106">
        <v>87400</v>
      </c>
      <c r="I106">
        <v>39450</v>
      </c>
      <c r="J106">
        <v>45050</v>
      </c>
      <c r="K106">
        <v>50700</v>
      </c>
      <c r="L106">
        <v>56300</v>
      </c>
      <c r="M106">
        <v>60850</v>
      </c>
      <c r="N106">
        <v>65350</v>
      </c>
      <c r="O106">
        <v>69850</v>
      </c>
      <c r="P106">
        <v>74350</v>
      </c>
      <c r="Q106">
        <v>23700</v>
      </c>
      <c r="R106">
        <v>27050</v>
      </c>
      <c r="S106">
        <v>30450</v>
      </c>
      <c r="T106">
        <v>33800</v>
      </c>
      <c r="U106">
        <v>36550</v>
      </c>
      <c r="V106">
        <v>39250</v>
      </c>
      <c r="W106">
        <v>41950</v>
      </c>
      <c r="X106">
        <v>46630</v>
      </c>
      <c r="Y106">
        <v>62600</v>
      </c>
      <c r="Z106">
        <v>71550</v>
      </c>
      <c r="AA106">
        <v>80500</v>
      </c>
      <c r="AB106">
        <v>89400</v>
      </c>
      <c r="AC106">
        <v>96600</v>
      </c>
      <c r="AD106">
        <v>103750</v>
      </c>
      <c r="AE106">
        <v>110900</v>
      </c>
      <c r="AF106">
        <v>118050</v>
      </c>
      <c r="AH106" t="s">
        <v>634</v>
      </c>
      <c r="AI106" t="s">
        <v>414</v>
      </c>
      <c r="AJ106">
        <v>1</v>
      </c>
    </row>
    <row r="107" spans="1:36" x14ac:dyDescent="0.35">
      <c r="A107" t="s">
        <v>409</v>
      </c>
      <c r="B107" t="s">
        <v>635</v>
      </c>
      <c r="C107" t="s">
        <v>953</v>
      </c>
      <c r="D107" t="s">
        <v>958</v>
      </c>
      <c r="E107" t="s">
        <v>608</v>
      </c>
      <c r="F107" t="s">
        <v>83</v>
      </c>
      <c r="G107" t="s">
        <v>609</v>
      </c>
      <c r="H107">
        <v>113600</v>
      </c>
      <c r="I107">
        <v>39800</v>
      </c>
      <c r="J107">
        <v>45450</v>
      </c>
      <c r="K107">
        <v>51150</v>
      </c>
      <c r="L107">
        <v>56800</v>
      </c>
      <c r="M107">
        <v>61350</v>
      </c>
      <c r="N107">
        <v>65900</v>
      </c>
      <c r="O107">
        <v>70450</v>
      </c>
      <c r="P107">
        <v>75000</v>
      </c>
      <c r="Q107">
        <v>23900</v>
      </c>
      <c r="R107">
        <v>27300</v>
      </c>
      <c r="S107">
        <v>30700</v>
      </c>
      <c r="T107">
        <v>34100</v>
      </c>
      <c r="U107">
        <v>36850</v>
      </c>
      <c r="V107">
        <v>39600</v>
      </c>
      <c r="W107">
        <v>42300</v>
      </c>
      <c r="X107">
        <v>46630</v>
      </c>
      <c r="Y107">
        <v>62600</v>
      </c>
      <c r="Z107">
        <v>71550</v>
      </c>
      <c r="AA107">
        <v>80500</v>
      </c>
      <c r="AB107">
        <v>89400</v>
      </c>
      <c r="AC107">
        <v>96600</v>
      </c>
      <c r="AD107">
        <v>103750</v>
      </c>
      <c r="AE107">
        <v>110900</v>
      </c>
      <c r="AF107">
        <v>118050</v>
      </c>
      <c r="AH107" t="s">
        <v>636</v>
      </c>
      <c r="AI107" t="s">
        <v>414</v>
      </c>
      <c r="AJ107">
        <v>1</v>
      </c>
    </row>
    <row r="108" spans="1:36" x14ac:dyDescent="0.35">
      <c r="A108" t="s">
        <v>409</v>
      </c>
      <c r="B108" t="s">
        <v>637</v>
      </c>
      <c r="C108" t="s">
        <v>953</v>
      </c>
      <c r="D108" t="s">
        <v>958</v>
      </c>
      <c r="E108" t="s">
        <v>633</v>
      </c>
      <c r="F108" t="s">
        <v>172</v>
      </c>
      <c r="G108" t="s">
        <v>609</v>
      </c>
      <c r="H108">
        <v>87400</v>
      </c>
      <c r="I108">
        <v>39450</v>
      </c>
      <c r="J108">
        <v>45050</v>
      </c>
      <c r="K108">
        <v>50700</v>
      </c>
      <c r="L108">
        <v>56300</v>
      </c>
      <c r="M108">
        <v>60850</v>
      </c>
      <c r="N108">
        <v>65350</v>
      </c>
      <c r="O108">
        <v>69850</v>
      </c>
      <c r="P108">
        <v>74350</v>
      </c>
      <c r="Q108">
        <v>23700</v>
      </c>
      <c r="R108">
        <v>27050</v>
      </c>
      <c r="S108">
        <v>30450</v>
      </c>
      <c r="T108">
        <v>33800</v>
      </c>
      <c r="U108">
        <v>36550</v>
      </c>
      <c r="V108">
        <v>39250</v>
      </c>
      <c r="W108">
        <v>41950</v>
      </c>
      <c r="X108">
        <v>46630</v>
      </c>
      <c r="Y108">
        <v>62600</v>
      </c>
      <c r="Z108">
        <v>71550</v>
      </c>
      <c r="AA108">
        <v>80500</v>
      </c>
      <c r="AB108">
        <v>89400</v>
      </c>
      <c r="AC108">
        <v>96600</v>
      </c>
      <c r="AD108">
        <v>103750</v>
      </c>
      <c r="AE108">
        <v>110900</v>
      </c>
      <c r="AF108">
        <v>118050</v>
      </c>
      <c r="AH108" t="s">
        <v>638</v>
      </c>
      <c r="AI108" t="s">
        <v>414</v>
      </c>
      <c r="AJ108">
        <v>1</v>
      </c>
    </row>
    <row r="109" spans="1:36" x14ac:dyDescent="0.35">
      <c r="A109" t="s">
        <v>409</v>
      </c>
      <c r="B109" t="s">
        <v>639</v>
      </c>
      <c r="C109" t="s">
        <v>953</v>
      </c>
      <c r="D109" t="s">
        <v>958</v>
      </c>
      <c r="E109" t="s">
        <v>614</v>
      </c>
      <c r="F109" t="s">
        <v>92</v>
      </c>
      <c r="G109" t="s">
        <v>609</v>
      </c>
      <c r="H109">
        <v>99700</v>
      </c>
      <c r="I109">
        <v>39450</v>
      </c>
      <c r="J109">
        <v>45050</v>
      </c>
      <c r="K109">
        <v>50700</v>
      </c>
      <c r="L109">
        <v>56300</v>
      </c>
      <c r="M109">
        <v>60850</v>
      </c>
      <c r="N109">
        <v>65350</v>
      </c>
      <c r="O109">
        <v>69850</v>
      </c>
      <c r="P109">
        <v>74350</v>
      </c>
      <c r="Q109">
        <v>23700</v>
      </c>
      <c r="R109">
        <v>27050</v>
      </c>
      <c r="S109">
        <v>30450</v>
      </c>
      <c r="T109">
        <v>33800</v>
      </c>
      <c r="U109">
        <v>36550</v>
      </c>
      <c r="V109">
        <v>39250</v>
      </c>
      <c r="W109">
        <v>41950</v>
      </c>
      <c r="X109">
        <v>46630</v>
      </c>
      <c r="Y109">
        <v>62600</v>
      </c>
      <c r="Z109">
        <v>71550</v>
      </c>
      <c r="AA109">
        <v>80500</v>
      </c>
      <c r="AB109">
        <v>89400</v>
      </c>
      <c r="AC109">
        <v>96600</v>
      </c>
      <c r="AD109">
        <v>103750</v>
      </c>
      <c r="AE109">
        <v>110900</v>
      </c>
      <c r="AF109">
        <v>118050</v>
      </c>
      <c r="AH109" t="s">
        <v>640</v>
      </c>
      <c r="AI109" t="s">
        <v>414</v>
      </c>
      <c r="AJ109">
        <v>1</v>
      </c>
    </row>
    <row r="110" spans="1:36" x14ac:dyDescent="0.35">
      <c r="A110" t="s">
        <v>409</v>
      </c>
      <c r="B110" t="s">
        <v>641</v>
      </c>
      <c r="C110" t="s">
        <v>953</v>
      </c>
      <c r="D110" t="s">
        <v>958</v>
      </c>
      <c r="E110" t="s">
        <v>614</v>
      </c>
      <c r="F110" t="s">
        <v>92</v>
      </c>
      <c r="G110" t="s">
        <v>609</v>
      </c>
      <c r="H110">
        <v>99700</v>
      </c>
      <c r="I110">
        <v>39450</v>
      </c>
      <c r="J110">
        <v>45050</v>
      </c>
      <c r="K110">
        <v>50700</v>
      </c>
      <c r="L110">
        <v>56300</v>
      </c>
      <c r="M110">
        <v>60850</v>
      </c>
      <c r="N110">
        <v>65350</v>
      </c>
      <c r="O110">
        <v>69850</v>
      </c>
      <c r="P110">
        <v>74350</v>
      </c>
      <c r="Q110">
        <v>23700</v>
      </c>
      <c r="R110">
        <v>27050</v>
      </c>
      <c r="S110">
        <v>30450</v>
      </c>
      <c r="T110">
        <v>33800</v>
      </c>
      <c r="U110">
        <v>36550</v>
      </c>
      <c r="V110">
        <v>39250</v>
      </c>
      <c r="W110">
        <v>41950</v>
      </c>
      <c r="X110">
        <v>46630</v>
      </c>
      <c r="Y110">
        <v>62600</v>
      </c>
      <c r="Z110">
        <v>71550</v>
      </c>
      <c r="AA110">
        <v>80500</v>
      </c>
      <c r="AB110">
        <v>89400</v>
      </c>
      <c r="AC110">
        <v>96600</v>
      </c>
      <c r="AD110">
        <v>103750</v>
      </c>
      <c r="AE110">
        <v>110900</v>
      </c>
      <c r="AF110">
        <v>118050</v>
      </c>
      <c r="AH110" t="s">
        <v>642</v>
      </c>
      <c r="AI110" t="s">
        <v>414</v>
      </c>
      <c r="AJ110">
        <v>1</v>
      </c>
    </row>
    <row r="111" spans="1:36" x14ac:dyDescent="0.35">
      <c r="A111" t="s">
        <v>409</v>
      </c>
      <c r="B111" t="s">
        <v>643</v>
      </c>
      <c r="C111" t="s">
        <v>953</v>
      </c>
      <c r="D111" t="s">
        <v>958</v>
      </c>
      <c r="E111" t="s">
        <v>614</v>
      </c>
      <c r="F111" t="s">
        <v>92</v>
      </c>
      <c r="G111" t="s">
        <v>609</v>
      </c>
      <c r="H111">
        <v>99700</v>
      </c>
      <c r="I111">
        <v>39450</v>
      </c>
      <c r="J111">
        <v>45050</v>
      </c>
      <c r="K111">
        <v>50700</v>
      </c>
      <c r="L111">
        <v>56300</v>
      </c>
      <c r="M111">
        <v>60850</v>
      </c>
      <c r="N111">
        <v>65350</v>
      </c>
      <c r="O111">
        <v>69850</v>
      </c>
      <c r="P111">
        <v>74350</v>
      </c>
      <c r="Q111">
        <v>23700</v>
      </c>
      <c r="R111">
        <v>27050</v>
      </c>
      <c r="S111">
        <v>30450</v>
      </c>
      <c r="T111">
        <v>33800</v>
      </c>
      <c r="U111">
        <v>36550</v>
      </c>
      <c r="V111">
        <v>39250</v>
      </c>
      <c r="W111">
        <v>41950</v>
      </c>
      <c r="X111">
        <v>46630</v>
      </c>
      <c r="Y111">
        <v>62600</v>
      </c>
      <c r="Z111">
        <v>71550</v>
      </c>
      <c r="AA111">
        <v>80500</v>
      </c>
      <c r="AB111">
        <v>89400</v>
      </c>
      <c r="AC111">
        <v>96600</v>
      </c>
      <c r="AD111">
        <v>103750</v>
      </c>
      <c r="AE111">
        <v>110900</v>
      </c>
      <c r="AF111">
        <v>118050</v>
      </c>
      <c r="AH111" t="s">
        <v>644</v>
      </c>
      <c r="AI111" t="s">
        <v>414</v>
      </c>
      <c r="AJ111">
        <v>1</v>
      </c>
    </row>
    <row r="112" spans="1:36" x14ac:dyDescent="0.35">
      <c r="A112" t="s">
        <v>409</v>
      </c>
      <c r="B112" t="s">
        <v>645</v>
      </c>
      <c r="C112" t="s">
        <v>953</v>
      </c>
      <c r="D112" t="s">
        <v>958</v>
      </c>
      <c r="E112" t="s">
        <v>614</v>
      </c>
      <c r="F112" t="s">
        <v>92</v>
      </c>
      <c r="G112" t="s">
        <v>609</v>
      </c>
      <c r="H112">
        <v>99700</v>
      </c>
      <c r="I112">
        <v>39450</v>
      </c>
      <c r="J112">
        <v>45050</v>
      </c>
      <c r="K112">
        <v>50700</v>
      </c>
      <c r="L112">
        <v>56300</v>
      </c>
      <c r="M112">
        <v>60850</v>
      </c>
      <c r="N112">
        <v>65350</v>
      </c>
      <c r="O112">
        <v>69850</v>
      </c>
      <c r="P112">
        <v>74350</v>
      </c>
      <c r="Q112">
        <v>23700</v>
      </c>
      <c r="R112">
        <v>27050</v>
      </c>
      <c r="S112">
        <v>30450</v>
      </c>
      <c r="T112">
        <v>33800</v>
      </c>
      <c r="U112">
        <v>36550</v>
      </c>
      <c r="V112">
        <v>39250</v>
      </c>
      <c r="W112">
        <v>41950</v>
      </c>
      <c r="X112">
        <v>46630</v>
      </c>
      <c r="Y112">
        <v>62600</v>
      </c>
      <c r="Z112">
        <v>71550</v>
      </c>
      <c r="AA112">
        <v>80500</v>
      </c>
      <c r="AB112">
        <v>89400</v>
      </c>
      <c r="AC112">
        <v>96600</v>
      </c>
      <c r="AD112">
        <v>103750</v>
      </c>
      <c r="AE112">
        <v>110900</v>
      </c>
      <c r="AF112">
        <v>118050</v>
      </c>
      <c r="AH112" t="s">
        <v>646</v>
      </c>
      <c r="AI112" t="s">
        <v>414</v>
      </c>
      <c r="AJ112">
        <v>1</v>
      </c>
    </row>
    <row r="113" spans="1:36" x14ac:dyDescent="0.35">
      <c r="A113" t="s">
        <v>409</v>
      </c>
      <c r="B113" t="s">
        <v>647</v>
      </c>
      <c r="C113" t="s">
        <v>953</v>
      </c>
      <c r="D113" t="s">
        <v>958</v>
      </c>
      <c r="E113" t="s">
        <v>608</v>
      </c>
      <c r="F113" t="s">
        <v>83</v>
      </c>
      <c r="G113" t="s">
        <v>609</v>
      </c>
      <c r="H113">
        <v>113600</v>
      </c>
      <c r="I113">
        <v>39800</v>
      </c>
      <c r="J113">
        <v>45450</v>
      </c>
      <c r="K113">
        <v>51150</v>
      </c>
      <c r="L113">
        <v>56800</v>
      </c>
      <c r="M113">
        <v>61350</v>
      </c>
      <c r="N113">
        <v>65900</v>
      </c>
      <c r="O113">
        <v>70450</v>
      </c>
      <c r="P113">
        <v>75000</v>
      </c>
      <c r="Q113">
        <v>23900</v>
      </c>
      <c r="R113">
        <v>27300</v>
      </c>
      <c r="S113">
        <v>30700</v>
      </c>
      <c r="T113">
        <v>34100</v>
      </c>
      <c r="U113">
        <v>36850</v>
      </c>
      <c r="V113">
        <v>39600</v>
      </c>
      <c r="W113">
        <v>42300</v>
      </c>
      <c r="X113">
        <v>46630</v>
      </c>
      <c r="Y113">
        <v>62600</v>
      </c>
      <c r="Z113">
        <v>71550</v>
      </c>
      <c r="AA113">
        <v>80500</v>
      </c>
      <c r="AB113">
        <v>89400</v>
      </c>
      <c r="AC113">
        <v>96600</v>
      </c>
      <c r="AD113">
        <v>103750</v>
      </c>
      <c r="AE113">
        <v>110900</v>
      </c>
      <c r="AF113">
        <v>118050</v>
      </c>
      <c r="AH113" t="s">
        <v>648</v>
      </c>
      <c r="AI113" t="s">
        <v>414</v>
      </c>
      <c r="AJ113">
        <v>1</v>
      </c>
    </row>
    <row r="114" spans="1:36" x14ac:dyDescent="0.35">
      <c r="A114" t="s">
        <v>409</v>
      </c>
      <c r="B114" t="s">
        <v>649</v>
      </c>
      <c r="C114" t="s">
        <v>953</v>
      </c>
      <c r="D114" t="s">
        <v>958</v>
      </c>
      <c r="E114" t="s">
        <v>633</v>
      </c>
      <c r="F114" t="s">
        <v>172</v>
      </c>
      <c r="G114" t="s">
        <v>609</v>
      </c>
      <c r="H114">
        <v>87400</v>
      </c>
      <c r="I114">
        <v>39450</v>
      </c>
      <c r="J114">
        <v>45050</v>
      </c>
      <c r="K114">
        <v>50700</v>
      </c>
      <c r="L114">
        <v>56300</v>
      </c>
      <c r="M114">
        <v>60850</v>
      </c>
      <c r="N114">
        <v>65350</v>
      </c>
      <c r="O114">
        <v>69850</v>
      </c>
      <c r="P114">
        <v>74350</v>
      </c>
      <c r="Q114">
        <v>23700</v>
      </c>
      <c r="R114">
        <v>27050</v>
      </c>
      <c r="S114">
        <v>30450</v>
      </c>
      <c r="T114">
        <v>33800</v>
      </c>
      <c r="U114">
        <v>36550</v>
      </c>
      <c r="V114">
        <v>39250</v>
      </c>
      <c r="W114">
        <v>41950</v>
      </c>
      <c r="X114">
        <v>46630</v>
      </c>
      <c r="Y114">
        <v>62600</v>
      </c>
      <c r="Z114">
        <v>71550</v>
      </c>
      <c r="AA114">
        <v>80500</v>
      </c>
      <c r="AB114">
        <v>89400</v>
      </c>
      <c r="AC114">
        <v>96600</v>
      </c>
      <c r="AD114">
        <v>103750</v>
      </c>
      <c r="AE114">
        <v>110900</v>
      </c>
      <c r="AF114">
        <v>118050</v>
      </c>
      <c r="AH114" t="s">
        <v>650</v>
      </c>
      <c r="AI114" t="s">
        <v>414</v>
      </c>
      <c r="AJ114">
        <v>1</v>
      </c>
    </row>
    <row r="115" spans="1:36" x14ac:dyDescent="0.35">
      <c r="A115" t="s">
        <v>409</v>
      </c>
      <c r="B115" t="s">
        <v>651</v>
      </c>
      <c r="C115" t="s">
        <v>953</v>
      </c>
      <c r="D115" t="s">
        <v>958</v>
      </c>
      <c r="E115" t="s">
        <v>608</v>
      </c>
      <c r="F115" t="s">
        <v>83</v>
      </c>
      <c r="G115" t="s">
        <v>609</v>
      </c>
      <c r="H115">
        <v>113600</v>
      </c>
      <c r="I115">
        <v>39800</v>
      </c>
      <c r="J115">
        <v>45450</v>
      </c>
      <c r="K115">
        <v>51150</v>
      </c>
      <c r="L115">
        <v>56800</v>
      </c>
      <c r="M115">
        <v>61350</v>
      </c>
      <c r="N115">
        <v>65900</v>
      </c>
      <c r="O115">
        <v>70450</v>
      </c>
      <c r="P115">
        <v>75000</v>
      </c>
      <c r="Q115">
        <v>23900</v>
      </c>
      <c r="R115">
        <v>27300</v>
      </c>
      <c r="S115">
        <v>30700</v>
      </c>
      <c r="T115">
        <v>34100</v>
      </c>
      <c r="U115">
        <v>36850</v>
      </c>
      <c r="V115">
        <v>39600</v>
      </c>
      <c r="W115">
        <v>42300</v>
      </c>
      <c r="X115">
        <v>46630</v>
      </c>
      <c r="Y115">
        <v>62600</v>
      </c>
      <c r="Z115">
        <v>71550</v>
      </c>
      <c r="AA115">
        <v>80500</v>
      </c>
      <c r="AB115">
        <v>89400</v>
      </c>
      <c r="AC115">
        <v>96600</v>
      </c>
      <c r="AD115">
        <v>103750</v>
      </c>
      <c r="AE115">
        <v>110900</v>
      </c>
      <c r="AF115">
        <v>118050</v>
      </c>
      <c r="AH115" t="s">
        <v>652</v>
      </c>
      <c r="AI115" t="s">
        <v>414</v>
      </c>
      <c r="AJ115">
        <v>1</v>
      </c>
    </row>
    <row r="116" spans="1:36" x14ac:dyDescent="0.35">
      <c r="A116" t="s">
        <v>409</v>
      </c>
      <c r="B116" t="s">
        <v>653</v>
      </c>
      <c r="C116" t="s">
        <v>953</v>
      </c>
      <c r="D116" t="s">
        <v>958</v>
      </c>
      <c r="E116" t="s">
        <v>633</v>
      </c>
      <c r="F116" t="s">
        <v>172</v>
      </c>
      <c r="G116" t="s">
        <v>609</v>
      </c>
      <c r="H116">
        <v>87400</v>
      </c>
      <c r="I116">
        <v>39450</v>
      </c>
      <c r="J116">
        <v>45050</v>
      </c>
      <c r="K116">
        <v>50700</v>
      </c>
      <c r="L116">
        <v>56300</v>
      </c>
      <c r="M116">
        <v>60850</v>
      </c>
      <c r="N116">
        <v>65350</v>
      </c>
      <c r="O116">
        <v>69850</v>
      </c>
      <c r="P116">
        <v>74350</v>
      </c>
      <c r="Q116">
        <v>23700</v>
      </c>
      <c r="R116">
        <v>27050</v>
      </c>
      <c r="S116">
        <v>30450</v>
      </c>
      <c r="T116">
        <v>33800</v>
      </c>
      <c r="U116">
        <v>36550</v>
      </c>
      <c r="V116">
        <v>39250</v>
      </c>
      <c r="W116">
        <v>41950</v>
      </c>
      <c r="X116">
        <v>46630</v>
      </c>
      <c r="Y116">
        <v>62600</v>
      </c>
      <c r="Z116">
        <v>71550</v>
      </c>
      <c r="AA116">
        <v>80500</v>
      </c>
      <c r="AB116">
        <v>89400</v>
      </c>
      <c r="AC116">
        <v>96600</v>
      </c>
      <c r="AD116">
        <v>103750</v>
      </c>
      <c r="AE116">
        <v>110900</v>
      </c>
      <c r="AF116">
        <v>118050</v>
      </c>
      <c r="AH116" t="s">
        <v>654</v>
      </c>
      <c r="AI116" t="s">
        <v>414</v>
      </c>
      <c r="AJ116">
        <v>1</v>
      </c>
    </row>
    <row r="117" spans="1:36" x14ac:dyDescent="0.35">
      <c r="A117" t="s">
        <v>409</v>
      </c>
      <c r="B117" t="s">
        <v>655</v>
      </c>
      <c r="C117" t="s">
        <v>953</v>
      </c>
      <c r="D117" t="s">
        <v>958</v>
      </c>
      <c r="E117" t="s">
        <v>614</v>
      </c>
      <c r="F117" t="s">
        <v>92</v>
      </c>
      <c r="G117" t="s">
        <v>609</v>
      </c>
      <c r="H117">
        <v>99700</v>
      </c>
      <c r="I117">
        <v>39450</v>
      </c>
      <c r="J117">
        <v>45050</v>
      </c>
      <c r="K117">
        <v>50700</v>
      </c>
      <c r="L117">
        <v>56300</v>
      </c>
      <c r="M117">
        <v>60850</v>
      </c>
      <c r="N117">
        <v>65350</v>
      </c>
      <c r="O117">
        <v>69850</v>
      </c>
      <c r="P117">
        <v>74350</v>
      </c>
      <c r="Q117">
        <v>23700</v>
      </c>
      <c r="R117">
        <v>27050</v>
      </c>
      <c r="S117">
        <v>30450</v>
      </c>
      <c r="T117">
        <v>33800</v>
      </c>
      <c r="U117">
        <v>36550</v>
      </c>
      <c r="V117">
        <v>39250</v>
      </c>
      <c r="W117">
        <v>41950</v>
      </c>
      <c r="X117">
        <v>46630</v>
      </c>
      <c r="Y117">
        <v>62600</v>
      </c>
      <c r="Z117">
        <v>71550</v>
      </c>
      <c r="AA117">
        <v>80500</v>
      </c>
      <c r="AB117">
        <v>89400</v>
      </c>
      <c r="AC117">
        <v>96600</v>
      </c>
      <c r="AD117">
        <v>103750</v>
      </c>
      <c r="AE117">
        <v>110900</v>
      </c>
      <c r="AF117">
        <v>118050</v>
      </c>
      <c r="AH117" t="s">
        <v>656</v>
      </c>
      <c r="AI117" t="s">
        <v>414</v>
      </c>
      <c r="AJ117">
        <v>1</v>
      </c>
    </row>
    <row r="118" spans="1:36" x14ac:dyDescent="0.35">
      <c r="A118" t="s">
        <v>409</v>
      </c>
      <c r="B118" t="s">
        <v>657</v>
      </c>
      <c r="C118" t="s">
        <v>953</v>
      </c>
      <c r="D118" t="s">
        <v>958</v>
      </c>
      <c r="E118" t="s">
        <v>633</v>
      </c>
      <c r="F118" t="s">
        <v>172</v>
      </c>
      <c r="G118" t="s">
        <v>609</v>
      </c>
      <c r="H118">
        <v>87400</v>
      </c>
      <c r="I118">
        <v>39450</v>
      </c>
      <c r="J118">
        <v>45050</v>
      </c>
      <c r="K118">
        <v>50700</v>
      </c>
      <c r="L118">
        <v>56300</v>
      </c>
      <c r="M118">
        <v>60850</v>
      </c>
      <c r="N118">
        <v>65350</v>
      </c>
      <c r="O118">
        <v>69850</v>
      </c>
      <c r="P118">
        <v>74350</v>
      </c>
      <c r="Q118">
        <v>23700</v>
      </c>
      <c r="R118">
        <v>27050</v>
      </c>
      <c r="S118">
        <v>30450</v>
      </c>
      <c r="T118">
        <v>33800</v>
      </c>
      <c r="U118">
        <v>36550</v>
      </c>
      <c r="V118">
        <v>39250</v>
      </c>
      <c r="W118">
        <v>41950</v>
      </c>
      <c r="X118">
        <v>46630</v>
      </c>
      <c r="Y118">
        <v>62600</v>
      </c>
      <c r="Z118">
        <v>71550</v>
      </c>
      <c r="AA118">
        <v>80500</v>
      </c>
      <c r="AB118">
        <v>89400</v>
      </c>
      <c r="AC118">
        <v>96600</v>
      </c>
      <c r="AD118">
        <v>103750</v>
      </c>
      <c r="AE118">
        <v>110900</v>
      </c>
      <c r="AF118">
        <v>118050</v>
      </c>
      <c r="AH118" t="s">
        <v>658</v>
      </c>
      <c r="AI118" t="s">
        <v>414</v>
      </c>
      <c r="AJ118">
        <v>1</v>
      </c>
    </row>
    <row r="119" spans="1:36" x14ac:dyDescent="0.35">
      <c r="A119" t="s">
        <v>409</v>
      </c>
      <c r="B119" t="s">
        <v>659</v>
      </c>
      <c r="C119" t="s">
        <v>953</v>
      </c>
      <c r="D119" t="s">
        <v>958</v>
      </c>
      <c r="E119" t="s">
        <v>614</v>
      </c>
      <c r="F119" t="s">
        <v>92</v>
      </c>
      <c r="G119" t="s">
        <v>609</v>
      </c>
      <c r="H119">
        <v>99700</v>
      </c>
      <c r="I119">
        <v>39450</v>
      </c>
      <c r="J119">
        <v>45050</v>
      </c>
      <c r="K119">
        <v>50700</v>
      </c>
      <c r="L119">
        <v>56300</v>
      </c>
      <c r="M119">
        <v>60850</v>
      </c>
      <c r="N119">
        <v>65350</v>
      </c>
      <c r="O119">
        <v>69850</v>
      </c>
      <c r="P119">
        <v>74350</v>
      </c>
      <c r="Q119">
        <v>23700</v>
      </c>
      <c r="R119">
        <v>27050</v>
      </c>
      <c r="S119">
        <v>30450</v>
      </c>
      <c r="T119">
        <v>33800</v>
      </c>
      <c r="U119">
        <v>36550</v>
      </c>
      <c r="V119">
        <v>39250</v>
      </c>
      <c r="W119">
        <v>41950</v>
      </c>
      <c r="X119">
        <v>46630</v>
      </c>
      <c r="Y119">
        <v>62600</v>
      </c>
      <c r="Z119">
        <v>71550</v>
      </c>
      <c r="AA119">
        <v>80500</v>
      </c>
      <c r="AB119">
        <v>89400</v>
      </c>
      <c r="AC119">
        <v>96600</v>
      </c>
      <c r="AD119">
        <v>103750</v>
      </c>
      <c r="AE119">
        <v>110900</v>
      </c>
      <c r="AF119">
        <v>118050</v>
      </c>
      <c r="AH119" t="s">
        <v>660</v>
      </c>
      <c r="AI119" t="s">
        <v>414</v>
      </c>
      <c r="AJ119">
        <v>1</v>
      </c>
    </row>
    <row r="120" spans="1:36" x14ac:dyDescent="0.35">
      <c r="A120" t="s">
        <v>409</v>
      </c>
      <c r="B120" t="s">
        <v>661</v>
      </c>
      <c r="C120" t="s">
        <v>953</v>
      </c>
      <c r="D120" t="s">
        <v>958</v>
      </c>
      <c r="E120" t="s">
        <v>633</v>
      </c>
      <c r="F120" t="s">
        <v>172</v>
      </c>
      <c r="G120" t="s">
        <v>609</v>
      </c>
      <c r="H120">
        <v>87400</v>
      </c>
      <c r="I120">
        <v>39450</v>
      </c>
      <c r="J120">
        <v>45050</v>
      </c>
      <c r="K120">
        <v>50700</v>
      </c>
      <c r="L120">
        <v>56300</v>
      </c>
      <c r="M120">
        <v>60850</v>
      </c>
      <c r="N120">
        <v>65350</v>
      </c>
      <c r="O120">
        <v>69850</v>
      </c>
      <c r="P120">
        <v>74350</v>
      </c>
      <c r="Q120">
        <v>23700</v>
      </c>
      <c r="R120">
        <v>27050</v>
      </c>
      <c r="S120">
        <v>30450</v>
      </c>
      <c r="T120">
        <v>33800</v>
      </c>
      <c r="U120">
        <v>36550</v>
      </c>
      <c r="V120">
        <v>39250</v>
      </c>
      <c r="W120">
        <v>41950</v>
      </c>
      <c r="X120">
        <v>46630</v>
      </c>
      <c r="Y120">
        <v>62600</v>
      </c>
      <c r="Z120">
        <v>71550</v>
      </c>
      <c r="AA120">
        <v>80500</v>
      </c>
      <c r="AB120">
        <v>89400</v>
      </c>
      <c r="AC120">
        <v>96600</v>
      </c>
      <c r="AD120">
        <v>103750</v>
      </c>
      <c r="AE120">
        <v>110900</v>
      </c>
      <c r="AF120">
        <v>118050</v>
      </c>
      <c r="AH120" t="s">
        <v>662</v>
      </c>
      <c r="AI120" t="s">
        <v>414</v>
      </c>
      <c r="AJ120">
        <v>1</v>
      </c>
    </row>
    <row r="121" spans="1:36" x14ac:dyDescent="0.35">
      <c r="A121" t="s">
        <v>409</v>
      </c>
      <c r="B121" t="s">
        <v>663</v>
      </c>
      <c r="C121" t="s">
        <v>953</v>
      </c>
      <c r="D121" t="s">
        <v>958</v>
      </c>
      <c r="E121" t="s">
        <v>614</v>
      </c>
      <c r="F121" t="s">
        <v>92</v>
      </c>
      <c r="G121" t="s">
        <v>609</v>
      </c>
      <c r="H121">
        <v>99700</v>
      </c>
      <c r="I121">
        <v>39450</v>
      </c>
      <c r="J121">
        <v>45050</v>
      </c>
      <c r="K121">
        <v>50700</v>
      </c>
      <c r="L121">
        <v>56300</v>
      </c>
      <c r="M121">
        <v>60850</v>
      </c>
      <c r="N121">
        <v>65350</v>
      </c>
      <c r="O121">
        <v>69850</v>
      </c>
      <c r="P121">
        <v>74350</v>
      </c>
      <c r="Q121">
        <v>23700</v>
      </c>
      <c r="R121">
        <v>27050</v>
      </c>
      <c r="S121">
        <v>30450</v>
      </c>
      <c r="T121">
        <v>33800</v>
      </c>
      <c r="U121">
        <v>36550</v>
      </c>
      <c r="V121">
        <v>39250</v>
      </c>
      <c r="W121">
        <v>41950</v>
      </c>
      <c r="X121">
        <v>46630</v>
      </c>
      <c r="Y121">
        <v>62600</v>
      </c>
      <c r="Z121">
        <v>71550</v>
      </c>
      <c r="AA121">
        <v>80500</v>
      </c>
      <c r="AB121">
        <v>89400</v>
      </c>
      <c r="AC121">
        <v>96600</v>
      </c>
      <c r="AD121">
        <v>103750</v>
      </c>
      <c r="AE121">
        <v>110900</v>
      </c>
      <c r="AF121">
        <v>118050</v>
      </c>
      <c r="AH121" t="s">
        <v>664</v>
      </c>
      <c r="AI121" t="s">
        <v>414</v>
      </c>
      <c r="AJ121">
        <v>1</v>
      </c>
    </row>
    <row r="122" spans="1:36" x14ac:dyDescent="0.35">
      <c r="A122" t="s">
        <v>409</v>
      </c>
      <c r="B122" t="s">
        <v>665</v>
      </c>
      <c r="C122" t="s">
        <v>953</v>
      </c>
      <c r="D122" t="s">
        <v>959</v>
      </c>
      <c r="E122" t="s">
        <v>666</v>
      </c>
      <c r="F122" t="s">
        <v>99</v>
      </c>
      <c r="G122" t="s">
        <v>667</v>
      </c>
      <c r="H122">
        <v>102700</v>
      </c>
      <c r="I122">
        <v>39450</v>
      </c>
      <c r="J122">
        <v>45050</v>
      </c>
      <c r="K122">
        <v>50700</v>
      </c>
      <c r="L122">
        <v>56300</v>
      </c>
      <c r="M122">
        <v>60850</v>
      </c>
      <c r="N122">
        <v>65350</v>
      </c>
      <c r="O122">
        <v>69850</v>
      </c>
      <c r="P122">
        <v>74350</v>
      </c>
      <c r="Q122">
        <v>23700</v>
      </c>
      <c r="R122">
        <v>27050</v>
      </c>
      <c r="S122">
        <v>30450</v>
      </c>
      <c r="T122">
        <v>33800</v>
      </c>
      <c r="U122">
        <v>36550</v>
      </c>
      <c r="V122">
        <v>39250</v>
      </c>
      <c r="W122">
        <v>41950</v>
      </c>
      <c r="X122">
        <v>46630</v>
      </c>
      <c r="Y122">
        <v>62600</v>
      </c>
      <c r="Z122">
        <v>71550</v>
      </c>
      <c r="AA122">
        <v>80500</v>
      </c>
      <c r="AB122">
        <v>89400</v>
      </c>
      <c r="AC122">
        <v>96600</v>
      </c>
      <c r="AD122">
        <v>103750</v>
      </c>
      <c r="AE122">
        <v>110900</v>
      </c>
      <c r="AF122">
        <v>118050</v>
      </c>
      <c r="AH122" t="s">
        <v>668</v>
      </c>
      <c r="AI122" t="s">
        <v>414</v>
      </c>
      <c r="AJ122">
        <v>1</v>
      </c>
    </row>
    <row r="123" spans="1:36" x14ac:dyDescent="0.35">
      <c r="A123" t="s">
        <v>409</v>
      </c>
      <c r="B123" t="s">
        <v>669</v>
      </c>
      <c r="C123" t="s">
        <v>953</v>
      </c>
      <c r="D123" t="s">
        <v>959</v>
      </c>
      <c r="E123" t="s">
        <v>670</v>
      </c>
      <c r="F123" t="s">
        <v>117</v>
      </c>
      <c r="G123" t="s">
        <v>667</v>
      </c>
      <c r="H123">
        <v>128500</v>
      </c>
      <c r="I123">
        <v>45000</v>
      </c>
      <c r="J123">
        <v>51400</v>
      </c>
      <c r="K123">
        <v>57850</v>
      </c>
      <c r="L123">
        <v>64250</v>
      </c>
      <c r="M123">
        <v>69400</v>
      </c>
      <c r="N123">
        <v>74550</v>
      </c>
      <c r="O123">
        <v>79700</v>
      </c>
      <c r="P123">
        <v>84850</v>
      </c>
      <c r="Q123">
        <v>27000</v>
      </c>
      <c r="R123">
        <v>30850</v>
      </c>
      <c r="S123">
        <v>34700</v>
      </c>
      <c r="T123">
        <v>38550</v>
      </c>
      <c r="U123">
        <v>41650</v>
      </c>
      <c r="V123">
        <v>44750</v>
      </c>
      <c r="W123">
        <v>47850</v>
      </c>
      <c r="X123">
        <v>50900</v>
      </c>
      <c r="Y123">
        <v>62600</v>
      </c>
      <c r="Z123">
        <v>71550</v>
      </c>
      <c r="AA123">
        <v>80500</v>
      </c>
      <c r="AB123">
        <v>89400</v>
      </c>
      <c r="AC123">
        <v>96600</v>
      </c>
      <c r="AD123">
        <v>103750</v>
      </c>
      <c r="AE123">
        <v>110900</v>
      </c>
      <c r="AF123">
        <v>118050</v>
      </c>
      <c r="AH123" t="s">
        <v>671</v>
      </c>
      <c r="AI123" t="s">
        <v>414</v>
      </c>
      <c r="AJ123">
        <v>1</v>
      </c>
    </row>
    <row r="124" spans="1:36" x14ac:dyDescent="0.35">
      <c r="A124" t="s">
        <v>409</v>
      </c>
      <c r="B124" t="s">
        <v>672</v>
      </c>
      <c r="C124" t="s">
        <v>953</v>
      </c>
      <c r="D124" t="s">
        <v>959</v>
      </c>
      <c r="E124" t="s">
        <v>666</v>
      </c>
      <c r="F124" t="s">
        <v>99</v>
      </c>
      <c r="G124" t="s">
        <v>667</v>
      </c>
      <c r="H124">
        <v>102700</v>
      </c>
      <c r="I124">
        <v>39450</v>
      </c>
      <c r="J124">
        <v>45050</v>
      </c>
      <c r="K124">
        <v>50700</v>
      </c>
      <c r="L124">
        <v>56300</v>
      </c>
      <c r="M124">
        <v>60850</v>
      </c>
      <c r="N124">
        <v>65350</v>
      </c>
      <c r="O124">
        <v>69850</v>
      </c>
      <c r="P124">
        <v>74350</v>
      </c>
      <c r="Q124">
        <v>23700</v>
      </c>
      <c r="R124">
        <v>27050</v>
      </c>
      <c r="S124">
        <v>30450</v>
      </c>
      <c r="T124">
        <v>33800</v>
      </c>
      <c r="U124">
        <v>36550</v>
      </c>
      <c r="V124">
        <v>39250</v>
      </c>
      <c r="W124">
        <v>41950</v>
      </c>
      <c r="X124">
        <v>46630</v>
      </c>
      <c r="Y124">
        <v>62600</v>
      </c>
      <c r="Z124">
        <v>71550</v>
      </c>
      <c r="AA124">
        <v>80500</v>
      </c>
      <c r="AB124">
        <v>89400</v>
      </c>
      <c r="AC124">
        <v>96600</v>
      </c>
      <c r="AD124">
        <v>103750</v>
      </c>
      <c r="AE124">
        <v>110900</v>
      </c>
      <c r="AF124">
        <v>118050</v>
      </c>
      <c r="AH124" t="s">
        <v>673</v>
      </c>
      <c r="AI124" t="s">
        <v>414</v>
      </c>
      <c r="AJ124">
        <v>1</v>
      </c>
    </row>
    <row r="125" spans="1:36" x14ac:dyDescent="0.35">
      <c r="A125" t="s">
        <v>409</v>
      </c>
      <c r="B125" t="s">
        <v>674</v>
      </c>
      <c r="C125" t="s">
        <v>953</v>
      </c>
      <c r="D125" t="s">
        <v>959</v>
      </c>
      <c r="E125" t="s">
        <v>666</v>
      </c>
      <c r="F125" t="s">
        <v>99</v>
      </c>
      <c r="G125" t="s">
        <v>667</v>
      </c>
      <c r="H125">
        <v>102700</v>
      </c>
      <c r="I125">
        <v>39450</v>
      </c>
      <c r="J125">
        <v>45050</v>
      </c>
      <c r="K125">
        <v>50700</v>
      </c>
      <c r="L125">
        <v>56300</v>
      </c>
      <c r="M125">
        <v>60850</v>
      </c>
      <c r="N125">
        <v>65350</v>
      </c>
      <c r="O125">
        <v>69850</v>
      </c>
      <c r="P125">
        <v>74350</v>
      </c>
      <c r="Q125">
        <v>23700</v>
      </c>
      <c r="R125">
        <v>27050</v>
      </c>
      <c r="S125">
        <v>30450</v>
      </c>
      <c r="T125">
        <v>33800</v>
      </c>
      <c r="U125">
        <v>36550</v>
      </c>
      <c r="V125">
        <v>39250</v>
      </c>
      <c r="W125">
        <v>41950</v>
      </c>
      <c r="X125">
        <v>46630</v>
      </c>
      <c r="Y125">
        <v>62600</v>
      </c>
      <c r="Z125">
        <v>71550</v>
      </c>
      <c r="AA125">
        <v>80500</v>
      </c>
      <c r="AB125">
        <v>89400</v>
      </c>
      <c r="AC125">
        <v>96600</v>
      </c>
      <c r="AD125">
        <v>103750</v>
      </c>
      <c r="AE125">
        <v>110900</v>
      </c>
      <c r="AF125">
        <v>118050</v>
      </c>
      <c r="AH125" t="s">
        <v>675</v>
      </c>
      <c r="AI125" t="s">
        <v>414</v>
      </c>
      <c r="AJ125">
        <v>1</v>
      </c>
    </row>
    <row r="126" spans="1:36" x14ac:dyDescent="0.35">
      <c r="A126" t="s">
        <v>409</v>
      </c>
      <c r="B126" t="s">
        <v>676</v>
      </c>
      <c r="C126" t="s">
        <v>953</v>
      </c>
      <c r="D126" t="s">
        <v>959</v>
      </c>
      <c r="E126" t="s">
        <v>666</v>
      </c>
      <c r="F126" t="s">
        <v>99</v>
      </c>
      <c r="G126" t="s">
        <v>667</v>
      </c>
      <c r="H126">
        <v>102700</v>
      </c>
      <c r="I126">
        <v>39450</v>
      </c>
      <c r="J126">
        <v>45050</v>
      </c>
      <c r="K126">
        <v>50700</v>
      </c>
      <c r="L126">
        <v>56300</v>
      </c>
      <c r="M126">
        <v>60850</v>
      </c>
      <c r="N126">
        <v>65350</v>
      </c>
      <c r="O126">
        <v>69850</v>
      </c>
      <c r="P126">
        <v>74350</v>
      </c>
      <c r="Q126">
        <v>23700</v>
      </c>
      <c r="R126">
        <v>27050</v>
      </c>
      <c r="S126">
        <v>30450</v>
      </c>
      <c r="T126">
        <v>33800</v>
      </c>
      <c r="U126">
        <v>36550</v>
      </c>
      <c r="V126">
        <v>39250</v>
      </c>
      <c r="W126">
        <v>41950</v>
      </c>
      <c r="X126">
        <v>46630</v>
      </c>
      <c r="Y126">
        <v>62600</v>
      </c>
      <c r="Z126">
        <v>71550</v>
      </c>
      <c r="AA126">
        <v>80500</v>
      </c>
      <c r="AB126">
        <v>89400</v>
      </c>
      <c r="AC126">
        <v>96600</v>
      </c>
      <c r="AD126">
        <v>103750</v>
      </c>
      <c r="AE126">
        <v>110900</v>
      </c>
      <c r="AF126">
        <v>118050</v>
      </c>
      <c r="AH126" t="s">
        <v>677</v>
      </c>
      <c r="AI126" t="s">
        <v>414</v>
      </c>
      <c r="AJ126">
        <v>1</v>
      </c>
    </row>
    <row r="127" spans="1:36" x14ac:dyDescent="0.35">
      <c r="A127" t="s">
        <v>409</v>
      </c>
      <c r="B127" t="s">
        <v>678</v>
      </c>
      <c r="C127" t="s">
        <v>953</v>
      </c>
      <c r="D127" t="s">
        <v>959</v>
      </c>
      <c r="E127" t="s">
        <v>666</v>
      </c>
      <c r="F127" t="s">
        <v>99</v>
      </c>
      <c r="G127" t="s">
        <v>667</v>
      </c>
      <c r="H127">
        <v>102700</v>
      </c>
      <c r="I127">
        <v>39450</v>
      </c>
      <c r="J127">
        <v>45050</v>
      </c>
      <c r="K127">
        <v>50700</v>
      </c>
      <c r="L127">
        <v>56300</v>
      </c>
      <c r="M127">
        <v>60850</v>
      </c>
      <c r="N127">
        <v>65350</v>
      </c>
      <c r="O127">
        <v>69850</v>
      </c>
      <c r="P127">
        <v>74350</v>
      </c>
      <c r="Q127">
        <v>23700</v>
      </c>
      <c r="R127">
        <v>27050</v>
      </c>
      <c r="S127">
        <v>30450</v>
      </c>
      <c r="T127">
        <v>33800</v>
      </c>
      <c r="U127">
        <v>36550</v>
      </c>
      <c r="V127">
        <v>39250</v>
      </c>
      <c r="W127">
        <v>41950</v>
      </c>
      <c r="X127">
        <v>46630</v>
      </c>
      <c r="Y127">
        <v>62600</v>
      </c>
      <c r="Z127">
        <v>71550</v>
      </c>
      <c r="AA127">
        <v>80500</v>
      </c>
      <c r="AB127">
        <v>89400</v>
      </c>
      <c r="AC127">
        <v>96600</v>
      </c>
      <c r="AD127">
        <v>103750</v>
      </c>
      <c r="AE127">
        <v>110900</v>
      </c>
      <c r="AF127">
        <v>118050</v>
      </c>
      <c r="AH127" t="s">
        <v>679</v>
      </c>
      <c r="AI127" t="s">
        <v>414</v>
      </c>
      <c r="AJ127">
        <v>1</v>
      </c>
    </row>
    <row r="128" spans="1:36" x14ac:dyDescent="0.35">
      <c r="A128" t="s">
        <v>409</v>
      </c>
      <c r="B128" t="s">
        <v>680</v>
      </c>
      <c r="C128" t="s">
        <v>953</v>
      </c>
      <c r="D128" t="s">
        <v>959</v>
      </c>
      <c r="E128" t="s">
        <v>670</v>
      </c>
      <c r="F128" t="s">
        <v>117</v>
      </c>
      <c r="G128" t="s">
        <v>667</v>
      </c>
      <c r="H128">
        <v>128500</v>
      </c>
      <c r="I128">
        <v>45000</v>
      </c>
      <c r="J128">
        <v>51400</v>
      </c>
      <c r="K128">
        <v>57850</v>
      </c>
      <c r="L128">
        <v>64250</v>
      </c>
      <c r="M128">
        <v>69400</v>
      </c>
      <c r="N128">
        <v>74550</v>
      </c>
      <c r="O128">
        <v>79700</v>
      </c>
      <c r="P128">
        <v>84850</v>
      </c>
      <c r="Q128">
        <v>27000</v>
      </c>
      <c r="R128">
        <v>30850</v>
      </c>
      <c r="S128">
        <v>34700</v>
      </c>
      <c r="T128">
        <v>38550</v>
      </c>
      <c r="U128">
        <v>41650</v>
      </c>
      <c r="V128">
        <v>44750</v>
      </c>
      <c r="W128">
        <v>47850</v>
      </c>
      <c r="X128">
        <v>50900</v>
      </c>
      <c r="Y128">
        <v>62600</v>
      </c>
      <c r="Z128">
        <v>71550</v>
      </c>
      <c r="AA128">
        <v>80500</v>
      </c>
      <c r="AB128">
        <v>89400</v>
      </c>
      <c r="AC128">
        <v>96600</v>
      </c>
      <c r="AD128">
        <v>103750</v>
      </c>
      <c r="AE128">
        <v>110900</v>
      </c>
      <c r="AF128">
        <v>118050</v>
      </c>
      <c r="AH128" t="s">
        <v>681</v>
      </c>
      <c r="AI128" t="s">
        <v>414</v>
      </c>
      <c r="AJ128">
        <v>1</v>
      </c>
    </row>
    <row r="129" spans="1:36" x14ac:dyDescent="0.35">
      <c r="A129" t="s">
        <v>409</v>
      </c>
      <c r="B129" t="s">
        <v>682</v>
      </c>
      <c r="C129" t="s">
        <v>953</v>
      </c>
      <c r="D129" t="s">
        <v>959</v>
      </c>
      <c r="E129" t="s">
        <v>666</v>
      </c>
      <c r="F129" t="s">
        <v>99</v>
      </c>
      <c r="G129" t="s">
        <v>667</v>
      </c>
      <c r="H129">
        <v>102700</v>
      </c>
      <c r="I129">
        <v>39450</v>
      </c>
      <c r="J129">
        <v>45050</v>
      </c>
      <c r="K129">
        <v>50700</v>
      </c>
      <c r="L129">
        <v>56300</v>
      </c>
      <c r="M129">
        <v>60850</v>
      </c>
      <c r="N129">
        <v>65350</v>
      </c>
      <c r="O129">
        <v>69850</v>
      </c>
      <c r="P129">
        <v>74350</v>
      </c>
      <c r="Q129">
        <v>23700</v>
      </c>
      <c r="R129">
        <v>27050</v>
      </c>
      <c r="S129">
        <v>30450</v>
      </c>
      <c r="T129">
        <v>33800</v>
      </c>
      <c r="U129">
        <v>36550</v>
      </c>
      <c r="V129">
        <v>39250</v>
      </c>
      <c r="W129">
        <v>41950</v>
      </c>
      <c r="X129">
        <v>46630</v>
      </c>
      <c r="Y129">
        <v>62600</v>
      </c>
      <c r="Z129">
        <v>71550</v>
      </c>
      <c r="AA129">
        <v>80500</v>
      </c>
      <c r="AB129">
        <v>89400</v>
      </c>
      <c r="AC129">
        <v>96600</v>
      </c>
      <c r="AD129">
        <v>103750</v>
      </c>
      <c r="AE129">
        <v>110900</v>
      </c>
      <c r="AF129">
        <v>118050</v>
      </c>
      <c r="AH129" t="s">
        <v>683</v>
      </c>
      <c r="AI129" t="s">
        <v>414</v>
      </c>
      <c r="AJ129">
        <v>1</v>
      </c>
    </row>
    <row r="130" spans="1:36" x14ac:dyDescent="0.35">
      <c r="A130" t="s">
        <v>409</v>
      </c>
      <c r="B130" t="s">
        <v>684</v>
      </c>
      <c r="C130" t="s">
        <v>953</v>
      </c>
      <c r="D130" t="s">
        <v>959</v>
      </c>
      <c r="E130" t="s">
        <v>666</v>
      </c>
      <c r="F130" t="s">
        <v>99</v>
      </c>
      <c r="G130" t="s">
        <v>667</v>
      </c>
      <c r="H130">
        <v>102700</v>
      </c>
      <c r="I130">
        <v>39450</v>
      </c>
      <c r="J130">
        <v>45050</v>
      </c>
      <c r="K130">
        <v>50700</v>
      </c>
      <c r="L130">
        <v>56300</v>
      </c>
      <c r="M130">
        <v>60850</v>
      </c>
      <c r="N130">
        <v>65350</v>
      </c>
      <c r="O130">
        <v>69850</v>
      </c>
      <c r="P130">
        <v>74350</v>
      </c>
      <c r="Q130">
        <v>23700</v>
      </c>
      <c r="R130">
        <v>27050</v>
      </c>
      <c r="S130">
        <v>30450</v>
      </c>
      <c r="T130">
        <v>33800</v>
      </c>
      <c r="U130">
        <v>36550</v>
      </c>
      <c r="V130">
        <v>39250</v>
      </c>
      <c r="W130">
        <v>41950</v>
      </c>
      <c r="X130">
        <v>46630</v>
      </c>
      <c r="Y130">
        <v>62600</v>
      </c>
      <c r="Z130">
        <v>71550</v>
      </c>
      <c r="AA130">
        <v>80500</v>
      </c>
      <c r="AB130">
        <v>89400</v>
      </c>
      <c r="AC130">
        <v>96600</v>
      </c>
      <c r="AD130">
        <v>103750</v>
      </c>
      <c r="AE130">
        <v>110900</v>
      </c>
      <c r="AF130">
        <v>118050</v>
      </c>
      <c r="AH130" t="s">
        <v>685</v>
      </c>
      <c r="AI130" t="s">
        <v>414</v>
      </c>
      <c r="AJ130">
        <v>1</v>
      </c>
    </row>
    <row r="131" spans="1:36" x14ac:dyDescent="0.35">
      <c r="A131" t="s">
        <v>409</v>
      </c>
      <c r="B131" t="s">
        <v>686</v>
      </c>
      <c r="C131" t="s">
        <v>953</v>
      </c>
      <c r="D131" t="s">
        <v>959</v>
      </c>
      <c r="E131" t="s">
        <v>666</v>
      </c>
      <c r="F131" t="s">
        <v>99</v>
      </c>
      <c r="G131" t="s">
        <v>667</v>
      </c>
      <c r="H131">
        <v>102700</v>
      </c>
      <c r="I131">
        <v>39450</v>
      </c>
      <c r="J131">
        <v>45050</v>
      </c>
      <c r="K131">
        <v>50700</v>
      </c>
      <c r="L131">
        <v>56300</v>
      </c>
      <c r="M131">
        <v>60850</v>
      </c>
      <c r="N131">
        <v>65350</v>
      </c>
      <c r="O131">
        <v>69850</v>
      </c>
      <c r="P131">
        <v>74350</v>
      </c>
      <c r="Q131">
        <v>23700</v>
      </c>
      <c r="R131">
        <v>27050</v>
      </c>
      <c r="S131">
        <v>30450</v>
      </c>
      <c r="T131">
        <v>33800</v>
      </c>
      <c r="U131">
        <v>36550</v>
      </c>
      <c r="V131">
        <v>39250</v>
      </c>
      <c r="W131">
        <v>41950</v>
      </c>
      <c r="X131">
        <v>46630</v>
      </c>
      <c r="Y131">
        <v>62600</v>
      </c>
      <c r="Z131">
        <v>71550</v>
      </c>
      <c r="AA131">
        <v>80500</v>
      </c>
      <c r="AB131">
        <v>89400</v>
      </c>
      <c r="AC131">
        <v>96600</v>
      </c>
      <c r="AD131">
        <v>103750</v>
      </c>
      <c r="AE131">
        <v>110900</v>
      </c>
      <c r="AF131">
        <v>118050</v>
      </c>
      <c r="AH131" t="s">
        <v>687</v>
      </c>
      <c r="AI131" t="s">
        <v>414</v>
      </c>
      <c r="AJ131">
        <v>1</v>
      </c>
    </row>
    <row r="132" spans="1:36" x14ac:dyDescent="0.35">
      <c r="A132" t="s">
        <v>409</v>
      </c>
      <c r="B132" t="s">
        <v>688</v>
      </c>
      <c r="C132" t="s">
        <v>953</v>
      </c>
      <c r="D132" t="s">
        <v>959</v>
      </c>
      <c r="E132" t="s">
        <v>666</v>
      </c>
      <c r="F132" t="s">
        <v>99</v>
      </c>
      <c r="G132" t="s">
        <v>667</v>
      </c>
      <c r="H132">
        <v>102700</v>
      </c>
      <c r="I132">
        <v>39450</v>
      </c>
      <c r="J132">
        <v>45050</v>
      </c>
      <c r="K132">
        <v>50700</v>
      </c>
      <c r="L132">
        <v>56300</v>
      </c>
      <c r="M132">
        <v>60850</v>
      </c>
      <c r="N132">
        <v>65350</v>
      </c>
      <c r="O132">
        <v>69850</v>
      </c>
      <c r="P132">
        <v>74350</v>
      </c>
      <c r="Q132">
        <v>23700</v>
      </c>
      <c r="R132">
        <v>27050</v>
      </c>
      <c r="S132">
        <v>30450</v>
      </c>
      <c r="T132">
        <v>33800</v>
      </c>
      <c r="U132">
        <v>36550</v>
      </c>
      <c r="V132">
        <v>39250</v>
      </c>
      <c r="W132">
        <v>41950</v>
      </c>
      <c r="X132">
        <v>46630</v>
      </c>
      <c r="Y132">
        <v>62600</v>
      </c>
      <c r="Z132">
        <v>71550</v>
      </c>
      <c r="AA132">
        <v>80500</v>
      </c>
      <c r="AB132">
        <v>89400</v>
      </c>
      <c r="AC132">
        <v>96600</v>
      </c>
      <c r="AD132">
        <v>103750</v>
      </c>
      <c r="AE132">
        <v>110900</v>
      </c>
      <c r="AF132">
        <v>118050</v>
      </c>
      <c r="AH132" t="s">
        <v>689</v>
      </c>
      <c r="AI132" t="s">
        <v>414</v>
      </c>
      <c r="AJ132">
        <v>1</v>
      </c>
    </row>
    <row r="133" spans="1:36" x14ac:dyDescent="0.35">
      <c r="A133" t="s">
        <v>409</v>
      </c>
      <c r="B133" t="s">
        <v>690</v>
      </c>
      <c r="C133" t="s">
        <v>953</v>
      </c>
      <c r="D133" t="s">
        <v>959</v>
      </c>
      <c r="E133" t="s">
        <v>666</v>
      </c>
      <c r="F133" t="s">
        <v>99</v>
      </c>
      <c r="G133" t="s">
        <v>667</v>
      </c>
      <c r="H133">
        <v>102700</v>
      </c>
      <c r="I133">
        <v>39450</v>
      </c>
      <c r="J133">
        <v>45050</v>
      </c>
      <c r="K133">
        <v>50700</v>
      </c>
      <c r="L133">
        <v>56300</v>
      </c>
      <c r="M133">
        <v>60850</v>
      </c>
      <c r="N133">
        <v>65350</v>
      </c>
      <c r="O133">
        <v>69850</v>
      </c>
      <c r="P133">
        <v>74350</v>
      </c>
      <c r="Q133">
        <v>23700</v>
      </c>
      <c r="R133">
        <v>27050</v>
      </c>
      <c r="S133">
        <v>30450</v>
      </c>
      <c r="T133">
        <v>33800</v>
      </c>
      <c r="U133">
        <v>36550</v>
      </c>
      <c r="V133">
        <v>39250</v>
      </c>
      <c r="W133">
        <v>41950</v>
      </c>
      <c r="X133">
        <v>46630</v>
      </c>
      <c r="Y133">
        <v>62600</v>
      </c>
      <c r="Z133">
        <v>71550</v>
      </c>
      <c r="AA133">
        <v>80500</v>
      </c>
      <c r="AB133">
        <v>89400</v>
      </c>
      <c r="AC133">
        <v>96600</v>
      </c>
      <c r="AD133">
        <v>103750</v>
      </c>
      <c r="AE133">
        <v>110900</v>
      </c>
      <c r="AF133">
        <v>118050</v>
      </c>
      <c r="AH133" t="s">
        <v>691</v>
      </c>
      <c r="AI133" t="s">
        <v>414</v>
      </c>
      <c r="AJ133">
        <v>1</v>
      </c>
    </row>
    <row r="134" spans="1:36" x14ac:dyDescent="0.35">
      <c r="A134" t="s">
        <v>409</v>
      </c>
      <c r="B134" t="s">
        <v>692</v>
      </c>
      <c r="C134" t="s">
        <v>953</v>
      </c>
      <c r="D134" t="s">
        <v>959</v>
      </c>
      <c r="E134" t="s">
        <v>666</v>
      </c>
      <c r="F134" t="s">
        <v>99</v>
      </c>
      <c r="G134" t="s">
        <v>667</v>
      </c>
      <c r="H134">
        <v>102700</v>
      </c>
      <c r="I134">
        <v>39450</v>
      </c>
      <c r="J134">
        <v>45050</v>
      </c>
      <c r="K134">
        <v>50700</v>
      </c>
      <c r="L134">
        <v>56300</v>
      </c>
      <c r="M134">
        <v>60850</v>
      </c>
      <c r="N134">
        <v>65350</v>
      </c>
      <c r="O134">
        <v>69850</v>
      </c>
      <c r="P134">
        <v>74350</v>
      </c>
      <c r="Q134">
        <v>23700</v>
      </c>
      <c r="R134">
        <v>27050</v>
      </c>
      <c r="S134">
        <v>30450</v>
      </c>
      <c r="T134">
        <v>33800</v>
      </c>
      <c r="U134">
        <v>36550</v>
      </c>
      <c r="V134">
        <v>39250</v>
      </c>
      <c r="W134">
        <v>41950</v>
      </c>
      <c r="X134">
        <v>46630</v>
      </c>
      <c r="Y134">
        <v>62600</v>
      </c>
      <c r="Z134">
        <v>71550</v>
      </c>
      <c r="AA134">
        <v>80500</v>
      </c>
      <c r="AB134">
        <v>89400</v>
      </c>
      <c r="AC134">
        <v>96600</v>
      </c>
      <c r="AD134">
        <v>103750</v>
      </c>
      <c r="AE134">
        <v>110900</v>
      </c>
      <c r="AF134">
        <v>118050</v>
      </c>
      <c r="AH134" t="s">
        <v>693</v>
      </c>
      <c r="AI134" t="s">
        <v>414</v>
      </c>
      <c r="AJ134">
        <v>1</v>
      </c>
    </row>
    <row r="135" spans="1:36" x14ac:dyDescent="0.35">
      <c r="A135" t="s">
        <v>409</v>
      </c>
      <c r="B135" t="s">
        <v>694</v>
      </c>
      <c r="C135" t="s">
        <v>953</v>
      </c>
      <c r="D135" t="s">
        <v>959</v>
      </c>
      <c r="E135" t="s">
        <v>666</v>
      </c>
      <c r="F135" t="s">
        <v>99</v>
      </c>
      <c r="G135" t="s">
        <v>667</v>
      </c>
      <c r="H135">
        <v>102700</v>
      </c>
      <c r="I135">
        <v>39450</v>
      </c>
      <c r="J135">
        <v>45050</v>
      </c>
      <c r="K135">
        <v>50700</v>
      </c>
      <c r="L135">
        <v>56300</v>
      </c>
      <c r="M135">
        <v>60850</v>
      </c>
      <c r="N135">
        <v>65350</v>
      </c>
      <c r="O135">
        <v>69850</v>
      </c>
      <c r="P135">
        <v>74350</v>
      </c>
      <c r="Q135">
        <v>23700</v>
      </c>
      <c r="R135">
        <v>27050</v>
      </c>
      <c r="S135">
        <v>30450</v>
      </c>
      <c r="T135">
        <v>33800</v>
      </c>
      <c r="U135">
        <v>36550</v>
      </c>
      <c r="V135">
        <v>39250</v>
      </c>
      <c r="W135">
        <v>41950</v>
      </c>
      <c r="X135">
        <v>46630</v>
      </c>
      <c r="Y135">
        <v>62600</v>
      </c>
      <c r="Z135">
        <v>71550</v>
      </c>
      <c r="AA135">
        <v>80500</v>
      </c>
      <c r="AB135">
        <v>89400</v>
      </c>
      <c r="AC135">
        <v>96600</v>
      </c>
      <c r="AD135">
        <v>103750</v>
      </c>
      <c r="AE135">
        <v>110900</v>
      </c>
      <c r="AF135">
        <v>118050</v>
      </c>
      <c r="AH135" t="s">
        <v>695</v>
      </c>
      <c r="AI135" t="s">
        <v>414</v>
      </c>
      <c r="AJ135">
        <v>1</v>
      </c>
    </row>
    <row r="136" spans="1:36" x14ac:dyDescent="0.35">
      <c r="A136" t="s">
        <v>409</v>
      </c>
      <c r="B136" t="s">
        <v>696</v>
      </c>
      <c r="C136" t="s">
        <v>953</v>
      </c>
      <c r="D136" t="s">
        <v>959</v>
      </c>
      <c r="E136" t="s">
        <v>666</v>
      </c>
      <c r="F136" t="s">
        <v>99</v>
      </c>
      <c r="G136" t="s">
        <v>667</v>
      </c>
      <c r="H136">
        <v>102700</v>
      </c>
      <c r="I136">
        <v>39450</v>
      </c>
      <c r="J136">
        <v>45050</v>
      </c>
      <c r="K136">
        <v>50700</v>
      </c>
      <c r="L136">
        <v>56300</v>
      </c>
      <c r="M136">
        <v>60850</v>
      </c>
      <c r="N136">
        <v>65350</v>
      </c>
      <c r="O136">
        <v>69850</v>
      </c>
      <c r="P136">
        <v>74350</v>
      </c>
      <c r="Q136">
        <v>23700</v>
      </c>
      <c r="R136">
        <v>27050</v>
      </c>
      <c r="S136">
        <v>30450</v>
      </c>
      <c r="T136">
        <v>33800</v>
      </c>
      <c r="U136">
        <v>36550</v>
      </c>
      <c r="V136">
        <v>39250</v>
      </c>
      <c r="W136">
        <v>41950</v>
      </c>
      <c r="X136">
        <v>46630</v>
      </c>
      <c r="Y136">
        <v>62600</v>
      </c>
      <c r="Z136">
        <v>71550</v>
      </c>
      <c r="AA136">
        <v>80500</v>
      </c>
      <c r="AB136">
        <v>89400</v>
      </c>
      <c r="AC136">
        <v>96600</v>
      </c>
      <c r="AD136">
        <v>103750</v>
      </c>
      <c r="AE136">
        <v>110900</v>
      </c>
      <c r="AF136">
        <v>118050</v>
      </c>
      <c r="AH136" t="s">
        <v>697</v>
      </c>
      <c r="AI136" t="s">
        <v>414</v>
      </c>
      <c r="AJ136">
        <v>1</v>
      </c>
    </row>
    <row r="137" spans="1:36" x14ac:dyDescent="0.35">
      <c r="A137" t="s">
        <v>409</v>
      </c>
      <c r="B137" t="s">
        <v>698</v>
      </c>
      <c r="C137" t="s">
        <v>953</v>
      </c>
      <c r="D137" t="s">
        <v>959</v>
      </c>
      <c r="E137" t="s">
        <v>666</v>
      </c>
      <c r="F137" t="s">
        <v>99</v>
      </c>
      <c r="G137" t="s">
        <v>667</v>
      </c>
      <c r="H137">
        <v>102700</v>
      </c>
      <c r="I137">
        <v>39450</v>
      </c>
      <c r="J137">
        <v>45050</v>
      </c>
      <c r="K137">
        <v>50700</v>
      </c>
      <c r="L137">
        <v>56300</v>
      </c>
      <c r="M137">
        <v>60850</v>
      </c>
      <c r="N137">
        <v>65350</v>
      </c>
      <c r="O137">
        <v>69850</v>
      </c>
      <c r="P137">
        <v>74350</v>
      </c>
      <c r="Q137">
        <v>23700</v>
      </c>
      <c r="R137">
        <v>27050</v>
      </c>
      <c r="S137">
        <v>30450</v>
      </c>
      <c r="T137">
        <v>33800</v>
      </c>
      <c r="U137">
        <v>36550</v>
      </c>
      <c r="V137">
        <v>39250</v>
      </c>
      <c r="W137">
        <v>41950</v>
      </c>
      <c r="X137">
        <v>46630</v>
      </c>
      <c r="Y137">
        <v>62600</v>
      </c>
      <c r="Z137">
        <v>71550</v>
      </c>
      <c r="AA137">
        <v>80500</v>
      </c>
      <c r="AB137">
        <v>89400</v>
      </c>
      <c r="AC137">
        <v>96600</v>
      </c>
      <c r="AD137">
        <v>103750</v>
      </c>
      <c r="AE137">
        <v>110900</v>
      </c>
      <c r="AF137">
        <v>118050</v>
      </c>
      <c r="AH137" t="s">
        <v>699</v>
      </c>
      <c r="AI137" t="s">
        <v>414</v>
      </c>
      <c r="AJ137">
        <v>1</v>
      </c>
    </row>
    <row r="138" spans="1:36" x14ac:dyDescent="0.35">
      <c r="A138" t="s">
        <v>409</v>
      </c>
      <c r="B138" t="s">
        <v>700</v>
      </c>
      <c r="C138" t="s">
        <v>953</v>
      </c>
      <c r="D138" t="s">
        <v>959</v>
      </c>
      <c r="E138" t="s">
        <v>666</v>
      </c>
      <c r="F138" t="s">
        <v>99</v>
      </c>
      <c r="G138" t="s">
        <v>667</v>
      </c>
      <c r="H138">
        <v>102700</v>
      </c>
      <c r="I138">
        <v>39450</v>
      </c>
      <c r="J138">
        <v>45050</v>
      </c>
      <c r="K138">
        <v>50700</v>
      </c>
      <c r="L138">
        <v>56300</v>
      </c>
      <c r="M138">
        <v>60850</v>
      </c>
      <c r="N138">
        <v>65350</v>
      </c>
      <c r="O138">
        <v>69850</v>
      </c>
      <c r="P138">
        <v>74350</v>
      </c>
      <c r="Q138">
        <v>23700</v>
      </c>
      <c r="R138">
        <v>27050</v>
      </c>
      <c r="S138">
        <v>30450</v>
      </c>
      <c r="T138">
        <v>33800</v>
      </c>
      <c r="U138">
        <v>36550</v>
      </c>
      <c r="V138">
        <v>39250</v>
      </c>
      <c r="W138">
        <v>41950</v>
      </c>
      <c r="X138">
        <v>46630</v>
      </c>
      <c r="Y138">
        <v>62600</v>
      </c>
      <c r="Z138">
        <v>71550</v>
      </c>
      <c r="AA138">
        <v>80500</v>
      </c>
      <c r="AB138">
        <v>89400</v>
      </c>
      <c r="AC138">
        <v>96600</v>
      </c>
      <c r="AD138">
        <v>103750</v>
      </c>
      <c r="AE138">
        <v>110900</v>
      </c>
      <c r="AF138">
        <v>118050</v>
      </c>
      <c r="AH138" t="s">
        <v>701</v>
      </c>
      <c r="AI138" t="s">
        <v>414</v>
      </c>
      <c r="AJ138">
        <v>1</v>
      </c>
    </row>
    <row r="139" spans="1:36" x14ac:dyDescent="0.35">
      <c r="A139" t="s">
        <v>409</v>
      </c>
      <c r="B139" t="s">
        <v>702</v>
      </c>
      <c r="C139" t="s">
        <v>953</v>
      </c>
      <c r="D139" t="s">
        <v>959</v>
      </c>
      <c r="E139" t="s">
        <v>666</v>
      </c>
      <c r="F139" t="s">
        <v>99</v>
      </c>
      <c r="G139" t="s">
        <v>667</v>
      </c>
      <c r="H139">
        <v>102700</v>
      </c>
      <c r="I139">
        <v>39450</v>
      </c>
      <c r="J139">
        <v>45050</v>
      </c>
      <c r="K139">
        <v>50700</v>
      </c>
      <c r="L139">
        <v>56300</v>
      </c>
      <c r="M139">
        <v>60850</v>
      </c>
      <c r="N139">
        <v>65350</v>
      </c>
      <c r="O139">
        <v>69850</v>
      </c>
      <c r="P139">
        <v>74350</v>
      </c>
      <c r="Q139">
        <v>23700</v>
      </c>
      <c r="R139">
        <v>27050</v>
      </c>
      <c r="S139">
        <v>30450</v>
      </c>
      <c r="T139">
        <v>33800</v>
      </c>
      <c r="U139">
        <v>36550</v>
      </c>
      <c r="V139">
        <v>39250</v>
      </c>
      <c r="W139">
        <v>41950</v>
      </c>
      <c r="X139">
        <v>46630</v>
      </c>
      <c r="Y139">
        <v>62600</v>
      </c>
      <c r="Z139">
        <v>71550</v>
      </c>
      <c r="AA139">
        <v>80500</v>
      </c>
      <c r="AB139">
        <v>89400</v>
      </c>
      <c r="AC139">
        <v>96600</v>
      </c>
      <c r="AD139">
        <v>103750</v>
      </c>
      <c r="AE139">
        <v>110900</v>
      </c>
      <c r="AF139">
        <v>118050</v>
      </c>
      <c r="AH139" t="s">
        <v>703</v>
      </c>
      <c r="AI139" t="s">
        <v>414</v>
      </c>
      <c r="AJ139">
        <v>1</v>
      </c>
    </row>
    <row r="140" spans="1:36" x14ac:dyDescent="0.35">
      <c r="A140" t="s">
        <v>409</v>
      </c>
      <c r="B140" t="s">
        <v>704</v>
      </c>
      <c r="C140" t="s">
        <v>953</v>
      </c>
      <c r="D140" t="s">
        <v>959</v>
      </c>
      <c r="E140" t="s">
        <v>666</v>
      </c>
      <c r="F140" t="s">
        <v>99</v>
      </c>
      <c r="G140" t="s">
        <v>667</v>
      </c>
      <c r="H140">
        <v>102700</v>
      </c>
      <c r="I140">
        <v>39450</v>
      </c>
      <c r="J140">
        <v>45050</v>
      </c>
      <c r="K140">
        <v>50700</v>
      </c>
      <c r="L140">
        <v>56300</v>
      </c>
      <c r="M140">
        <v>60850</v>
      </c>
      <c r="N140">
        <v>65350</v>
      </c>
      <c r="O140">
        <v>69850</v>
      </c>
      <c r="P140">
        <v>74350</v>
      </c>
      <c r="Q140">
        <v>23700</v>
      </c>
      <c r="R140">
        <v>27050</v>
      </c>
      <c r="S140">
        <v>30450</v>
      </c>
      <c r="T140">
        <v>33800</v>
      </c>
      <c r="U140">
        <v>36550</v>
      </c>
      <c r="V140">
        <v>39250</v>
      </c>
      <c r="W140">
        <v>41950</v>
      </c>
      <c r="X140">
        <v>46630</v>
      </c>
      <c r="Y140">
        <v>62600</v>
      </c>
      <c r="Z140">
        <v>71550</v>
      </c>
      <c r="AA140">
        <v>80500</v>
      </c>
      <c r="AB140">
        <v>89400</v>
      </c>
      <c r="AC140">
        <v>96600</v>
      </c>
      <c r="AD140">
        <v>103750</v>
      </c>
      <c r="AE140">
        <v>110900</v>
      </c>
      <c r="AF140">
        <v>118050</v>
      </c>
      <c r="AH140" t="s">
        <v>705</v>
      </c>
      <c r="AI140" t="s">
        <v>414</v>
      </c>
      <c r="AJ140">
        <v>1</v>
      </c>
    </row>
    <row r="141" spans="1:36" x14ac:dyDescent="0.35">
      <c r="A141" t="s">
        <v>409</v>
      </c>
      <c r="B141" t="s">
        <v>706</v>
      </c>
      <c r="C141" t="s">
        <v>953</v>
      </c>
      <c r="D141" t="s">
        <v>959</v>
      </c>
      <c r="E141" t="s">
        <v>666</v>
      </c>
      <c r="F141" t="s">
        <v>99</v>
      </c>
      <c r="G141" t="s">
        <v>667</v>
      </c>
      <c r="H141">
        <v>102700</v>
      </c>
      <c r="I141">
        <v>39450</v>
      </c>
      <c r="J141">
        <v>45050</v>
      </c>
      <c r="K141">
        <v>50700</v>
      </c>
      <c r="L141">
        <v>56300</v>
      </c>
      <c r="M141">
        <v>60850</v>
      </c>
      <c r="N141">
        <v>65350</v>
      </c>
      <c r="O141">
        <v>69850</v>
      </c>
      <c r="P141">
        <v>74350</v>
      </c>
      <c r="Q141">
        <v>23700</v>
      </c>
      <c r="R141">
        <v>27050</v>
      </c>
      <c r="S141">
        <v>30450</v>
      </c>
      <c r="T141">
        <v>33800</v>
      </c>
      <c r="U141">
        <v>36550</v>
      </c>
      <c r="V141">
        <v>39250</v>
      </c>
      <c r="W141">
        <v>41950</v>
      </c>
      <c r="X141">
        <v>46630</v>
      </c>
      <c r="Y141">
        <v>62600</v>
      </c>
      <c r="Z141">
        <v>71550</v>
      </c>
      <c r="AA141">
        <v>80500</v>
      </c>
      <c r="AB141">
        <v>89400</v>
      </c>
      <c r="AC141">
        <v>96600</v>
      </c>
      <c r="AD141">
        <v>103750</v>
      </c>
      <c r="AE141">
        <v>110900</v>
      </c>
      <c r="AF141">
        <v>118050</v>
      </c>
      <c r="AH141" t="s">
        <v>707</v>
      </c>
      <c r="AI141" t="s">
        <v>414</v>
      </c>
      <c r="AJ141">
        <v>1</v>
      </c>
    </row>
    <row r="142" spans="1:36" x14ac:dyDescent="0.35">
      <c r="A142" t="s">
        <v>409</v>
      </c>
      <c r="B142" t="s">
        <v>708</v>
      </c>
      <c r="C142" t="s">
        <v>953</v>
      </c>
      <c r="D142" t="s">
        <v>959</v>
      </c>
      <c r="E142" t="s">
        <v>666</v>
      </c>
      <c r="F142" t="s">
        <v>99</v>
      </c>
      <c r="G142" t="s">
        <v>667</v>
      </c>
      <c r="H142">
        <v>102700</v>
      </c>
      <c r="I142">
        <v>39450</v>
      </c>
      <c r="J142">
        <v>45050</v>
      </c>
      <c r="K142">
        <v>50700</v>
      </c>
      <c r="L142">
        <v>56300</v>
      </c>
      <c r="M142">
        <v>60850</v>
      </c>
      <c r="N142">
        <v>65350</v>
      </c>
      <c r="O142">
        <v>69850</v>
      </c>
      <c r="P142">
        <v>74350</v>
      </c>
      <c r="Q142">
        <v>23700</v>
      </c>
      <c r="R142">
        <v>27050</v>
      </c>
      <c r="S142">
        <v>30450</v>
      </c>
      <c r="T142">
        <v>33800</v>
      </c>
      <c r="U142">
        <v>36550</v>
      </c>
      <c r="V142">
        <v>39250</v>
      </c>
      <c r="W142">
        <v>41950</v>
      </c>
      <c r="X142">
        <v>46630</v>
      </c>
      <c r="Y142">
        <v>62600</v>
      </c>
      <c r="Z142">
        <v>71550</v>
      </c>
      <c r="AA142">
        <v>80500</v>
      </c>
      <c r="AB142">
        <v>89400</v>
      </c>
      <c r="AC142">
        <v>96600</v>
      </c>
      <c r="AD142">
        <v>103750</v>
      </c>
      <c r="AE142">
        <v>110900</v>
      </c>
      <c r="AF142">
        <v>118050</v>
      </c>
      <c r="AH142" t="s">
        <v>709</v>
      </c>
      <c r="AI142" t="s">
        <v>414</v>
      </c>
      <c r="AJ142">
        <v>1</v>
      </c>
    </row>
    <row r="143" spans="1:36" x14ac:dyDescent="0.35">
      <c r="A143" t="s">
        <v>409</v>
      </c>
      <c r="B143" t="s">
        <v>710</v>
      </c>
      <c r="C143" t="s">
        <v>953</v>
      </c>
      <c r="D143" t="s">
        <v>960</v>
      </c>
      <c r="E143" t="s">
        <v>462</v>
      </c>
      <c r="F143" t="s">
        <v>81</v>
      </c>
      <c r="G143" t="s">
        <v>711</v>
      </c>
      <c r="H143">
        <v>112700</v>
      </c>
      <c r="I143">
        <v>39450</v>
      </c>
      <c r="J143">
        <v>45100</v>
      </c>
      <c r="K143">
        <v>50750</v>
      </c>
      <c r="L143">
        <v>56350</v>
      </c>
      <c r="M143">
        <v>60900</v>
      </c>
      <c r="N143">
        <v>65400</v>
      </c>
      <c r="O143">
        <v>69900</v>
      </c>
      <c r="P143">
        <v>74400</v>
      </c>
      <c r="Q143">
        <v>23700</v>
      </c>
      <c r="R143">
        <v>27050</v>
      </c>
      <c r="S143">
        <v>30450</v>
      </c>
      <c r="T143">
        <v>33800</v>
      </c>
      <c r="U143">
        <v>36550</v>
      </c>
      <c r="V143">
        <v>39250</v>
      </c>
      <c r="W143">
        <v>41950</v>
      </c>
      <c r="X143">
        <v>46630</v>
      </c>
      <c r="Y143">
        <v>62600</v>
      </c>
      <c r="Z143">
        <v>71550</v>
      </c>
      <c r="AA143">
        <v>80500</v>
      </c>
      <c r="AB143">
        <v>89400</v>
      </c>
      <c r="AC143">
        <v>96600</v>
      </c>
      <c r="AD143">
        <v>103750</v>
      </c>
      <c r="AE143">
        <v>110900</v>
      </c>
      <c r="AF143">
        <v>118050</v>
      </c>
      <c r="AH143" t="s">
        <v>712</v>
      </c>
      <c r="AI143" t="s">
        <v>414</v>
      </c>
      <c r="AJ143">
        <v>1</v>
      </c>
    </row>
    <row r="144" spans="1:36" x14ac:dyDescent="0.35">
      <c r="A144" t="s">
        <v>409</v>
      </c>
      <c r="B144" t="s">
        <v>713</v>
      </c>
      <c r="C144" t="s">
        <v>953</v>
      </c>
      <c r="D144" t="s">
        <v>960</v>
      </c>
      <c r="E144" t="s">
        <v>462</v>
      </c>
      <c r="F144" t="s">
        <v>81</v>
      </c>
      <c r="G144" t="s">
        <v>711</v>
      </c>
      <c r="H144">
        <v>112700</v>
      </c>
      <c r="I144">
        <v>39450</v>
      </c>
      <c r="J144">
        <v>45100</v>
      </c>
      <c r="K144">
        <v>50750</v>
      </c>
      <c r="L144">
        <v>56350</v>
      </c>
      <c r="M144">
        <v>60900</v>
      </c>
      <c r="N144">
        <v>65400</v>
      </c>
      <c r="O144">
        <v>69900</v>
      </c>
      <c r="P144">
        <v>74400</v>
      </c>
      <c r="Q144">
        <v>23700</v>
      </c>
      <c r="R144">
        <v>27050</v>
      </c>
      <c r="S144">
        <v>30450</v>
      </c>
      <c r="T144">
        <v>33800</v>
      </c>
      <c r="U144">
        <v>36550</v>
      </c>
      <c r="V144">
        <v>39250</v>
      </c>
      <c r="W144">
        <v>41950</v>
      </c>
      <c r="X144">
        <v>46630</v>
      </c>
      <c r="Y144">
        <v>62600</v>
      </c>
      <c r="Z144">
        <v>71550</v>
      </c>
      <c r="AA144">
        <v>80500</v>
      </c>
      <c r="AB144">
        <v>89400</v>
      </c>
      <c r="AC144">
        <v>96600</v>
      </c>
      <c r="AD144">
        <v>103750</v>
      </c>
      <c r="AE144">
        <v>110900</v>
      </c>
      <c r="AF144">
        <v>118050</v>
      </c>
      <c r="AH144" t="s">
        <v>714</v>
      </c>
      <c r="AI144" t="s">
        <v>414</v>
      </c>
      <c r="AJ144">
        <v>1</v>
      </c>
    </row>
    <row r="145" spans="1:36" x14ac:dyDescent="0.35">
      <c r="A145" t="s">
        <v>409</v>
      </c>
      <c r="B145" t="s">
        <v>715</v>
      </c>
      <c r="C145" t="s">
        <v>953</v>
      </c>
      <c r="D145" t="s">
        <v>960</v>
      </c>
      <c r="E145" t="s">
        <v>462</v>
      </c>
      <c r="F145" t="s">
        <v>81</v>
      </c>
      <c r="G145" t="s">
        <v>711</v>
      </c>
      <c r="H145">
        <v>112700</v>
      </c>
      <c r="I145">
        <v>39450</v>
      </c>
      <c r="J145">
        <v>45100</v>
      </c>
      <c r="K145">
        <v>50750</v>
      </c>
      <c r="L145">
        <v>56350</v>
      </c>
      <c r="M145">
        <v>60900</v>
      </c>
      <c r="N145">
        <v>65400</v>
      </c>
      <c r="O145">
        <v>69900</v>
      </c>
      <c r="P145">
        <v>74400</v>
      </c>
      <c r="Q145">
        <v>23700</v>
      </c>
      <c r="R145">
        <v>27050</v>
      </c>
      <c r="S145">
        <v>30450</v>
      </c>
      <c r="T145">
        <v>33800</v>
      </c>
      <c r="U145">
        <v>36550</v>
      </c>
      <c r="V145">
        <v>39250</v>
      </c>
      <c r="W145">
        <v>41950</v>
      </c>
      <c r="X145">
        <v>46630</v>
      </c>
      <c r="Y145">
        <v>62600</v>
      </c>
      <c r="Z145">
        <v>71550</v>
      </c>
      <c r="AA145">
        <v>80500</v>
      </c>
      <c r="AB145">
        <v>89400</v>
      </c>
      <c r="AC145">
        <v>96600</v>
      </c>
      <c r="AD145">
        <v>103750</v>
      </c>
      <c r="AE145">
        <v>110900</v>
      </c>
      <c r="AF145">
        <v>118050</v>
      </c>
      <c r="AH145" t="s">
        <v>716</v>
      </c>
      <c r="AI145" t="s">
        <v>414</v>
      </c>
      <c r="AJ145">
        <v>1</v>
      </c>
    </row>
    <row r="146" spans="1:36" x14ac:dyDescent="0.35">
      <c r="A146" t="s">
        <v>409</v>
      </c>
      <c r="B146" t="s">
        <v>717</v>
      </c>
      <c r="C146" t="s">
        <v>953</v>
      </c>
      <c r="D146" t="s">
        <v>960</v>
      </c>
      <c r="E146" t="s">
        <v>462</v>
      </c>
      <c r="F146" t="s">
        <v>81</v>
      </c>
      <c r="G146" t="s">
        <v>711</v>
      </c>
      <c r="H146">
        <v>112700</v>
      </c>
      <c r="I146">
        <v>39450</v>
      </c>
      <c r="J146">
        <v>45100</v>
      </c>
      <c r="K146">
        <v>50750</v>
      </c>
      <c r="L146">
        <v>56350</v>
      </c>
      <c r="M146">
        <v>60900</v>
      </c>
      <c r="N146">
        <v>65400</v>
      </c>
      <c r="O146">
        <v>69900</v>
      </c>
      <c r="P146">
        <v>74400</v>
      </c>
      <c r="Q146">
        <v>23700</v>
      </c>
      <c r="R146">
        <v>27050</v>
      </c>
      <c r="S146">
        <v>30450</v>
      </c>
      <c r="T146">
        <v>33800</v>
      </c>
      <c r="U146">
        <v>36550</v>
      </c>
      <c r="V146">
        <v>39250</v>
      </c>
      <c r="W146">
        <v>41950</v>
      </c>
      <c r="X146">
        <v>46630</v>
      </c>
      <c r="Y146">
        <v>62600</v>
      </c>
      <c r="Z146">
        <v>71550</v>
      </c>
      <c r="AA146">
        <v>80500</v>
      </c>
      <c r="AB146">
        <v>89400</v>
      </c>
      <c r="AC146">
        <v>96600</v>
      </c>
      <c r="AD146">
        <v>103750</v>
      </c>
      <c r="AE146">
        <v>110900</v>
      </c>
      <c r="AF146">
        <v>118050</v>
      </c>
      <c r="AH146" t="s">
        <v>718</v>
      </c>
      <c r="AI146" t="s">
        <v>414</v>
      </c>
      <c r="AJ146">
        <v>1</v>
      </c>
    </row>
    <row r="147" spans="1:36" x14ac:dyDescent="0.35">
      <c r="A147" t="s">
        <v>409</v>
      </c>
      <c r="B147" t="s">
        <v>719</v>
      </c>
      <c r="C147" t="s">
        <v>953</v>
      </c>
      <c r="D147" t="s">
        <v>960</v>
      </c>
      <c r="E147" t="s">
        <v>462</v>
      </c>
      <c r="F147" t="s">
        <v>81</v>
      </c>
      <c r="G147" t="s">
        <v>711</v>
      </c>
      <c r="H147">
        <v>112700</v>
      </c>
      <c r="I147">
        <v>39450</v>
      </c>
      <c r="J147">
        <v>45100</v>
      </c>
      <c r="K147">
        <v>50750</v>
      </c>
      <c r="L147">
        <v>56350</v>
      </c>
      <c r="M147">
        <v>60900</v>
      </c>
      <c r="N147">
        <v>65400</v>
      </c>
      <c r="O147">
        <v>69900</v>
      </c>
      <c r="P147">
        <v>74400</v>
      </c>
      <c r="Q147">
        <v>23700</v>
      </c>
      <c r="R147">
        <v>27050</v>
      </c>
      <c r="S147">
        <v>30450</v>
      </c>
      <c r="T147">
        <v>33800</v>
      </c>
      <c r="U147">
        <v>36550</v>
      </c>
      <c r="V147">
        <v>39250</v>
      </c>
      <c r="W147">
        <v>41950</v>
      </c>
      <c r="X147">
        <v>46630</v>
      </c>
      <c r="Y147">
        <v>62600</v>
      </c>
      <c r="Z147">
        <v>71550</v>
      </c>
      <c r="AA147">
        <v>80500</v>
      </c>
      <c r="AB147">
        <v>89400</v>
      </c>
      <c r="AC147">
        <v>96600</v>
      </c>
      <c r="AD147">
        <v>103750</v>
      </c>
      <c r="AE147">
        <v>110900</v>
      </c>
      <c r="AF147">
        <v>118050</v>
      </c>
      <c r="AH147" t="s">
        <v>720</v>
      </c>
      <c r="AI147" t="s">
        <v>414</v>
      </c>
      <c r="AJ147">
        <v>1</v>
      </c>
    </row>
    <row r="148" spans="1:36" x14ac:dyDescent="0.35">
      <c r="A148" t="s">
        <v>409</v>
      </c>
      <c r="B148" t="s">
        <v>721</v>
      </c>
      <c r="C148" t="s">
        <v>953</v>
      </c>
      <c r="D148" t="s">
        <v>960</v>
      </c>
      <c r="E148" t="s">
        <v>462</v>
      </c>
      <c r="F148" t="s">
        <v>81</v>
      </c>
      <c r="G148" t="s">
        <v>711</v>
      </c>
      <c r="H148">
        <v>112700</v>
      </c>
      <c r="I148">
        <v>39450</v>
      </c>
      <c r="J148">
        <v>45100</v>
      </c>
      <c r="K148">
        <v>50750</v>
      </c>
      <c r="L148">
        <v>56350</v>
      </c>
      <c r="M148">
        <v>60900</v>
      </c>
      <c r="N148">
        <v>65400</v>
      </c>
      <c r="O148">
        <v>69900</v>
      </c>
      <c r="P148">
        <v>74400</v>
      </c>
      <c r="Q148">
        <v>23700</v>
      </c>
      <c r="R148">
        <v>27050</v>
      </c>
      <c r="S148">
        <v>30450</v>
      </c>
      <c r="T148">
        <v>33800</v>
      </c>
      <c r="U148">
        <v>36550</v>
      </c>
      <c r="V148">
        <v>39250</v>
      </c>
      <c r="W148">
        <v>41950</v>
      </c>
      <c r="X148">
        <v>46630</v>
      </c>
      <c r="Y148">
        <v>62600</v>
      </c>
      <c r="Z148">
        <v>71550</v>
      </c>
      <c r="AA148">
        <v>80500</v>
      </c>
      <c r="AB148">
        <v>89400</v>
      </c>
      <c r="AC148">
        <v>96600</v>
      </c>
      <c r="AD148">
        <v>103750</v>
      </c>
      <c r="AE148">
        <v>110900</v>
      </c>
      <c r="AF148">
        <v>118050</v>
      </c>
      <c r="AH148" t="s">
        <v>722</v>
      </c>
      <c r="AI148" t="s">
        <v>414</v>
      </c>
      <c r="AJ148">
        <v>1</v>
      </c>
    </row>
    <row r="149" spans="1:36" x14ac:dyDescent="0.35">
      <c r="A149" t="s">
        <v>409</v>
      </c>
      <c r="B149" t="s">
        <v>723</v>
      </c>
      <c r="C149" t="s">
        <v>953</v>
      </c>
      <c r="D149" t="s">
        <v>960</v>
      </c>
      <c r="E149" t="s">
        <v>462</v>
      </c>
      <c r="F149" t="s">
        <v>81</v>
      </c>
      <c r="G149" t="s">
        <v>711</v>
      </c>
      <c r="H149">
        <v>112700</v>
      </c>
      <c r="I149">
        <v>39450</v>
      </c>
      <c r="J149">
        <v>45100</v>
      </c>
      <c r="K149">
        <v>50750</v>
      </c>
      <c r="L149">
        <v>56350</v>
      </c>
      <c r="M149">
        <v>60900</v>
      </c>
      <c r="N149">
        <v>65400</v>
      </c>
      <c r="O149">
        <v>69900</v>
      </c>
      <c r="P149">
        <v>74400</v>
      </c>
      <c r="Q149">
        <v>23700</v>
      </c>
      <c r="R149">
        <v>27050</v>
      </c>
      <c r="S149">
        <v>30450</v>
      </c>
      <c r="T149">
        <v>33800</v>
      </c>
      <c r="U149">
        <v>36550</v>
      </c>
      <c r="V149">
        <v>39250</v>
      </c>
      <c r="W149">
        <v>41950</v>
      </c>
      <c r="X149">
        <v>46630</v>
      </c>
      <c r="Y149">
        <v>62600</v>
      </c>
      <c r="Z149">
        <v>71550</v>
      </c>
      <c r="AA149">
        <v>80500</v>
      </c>
      <c r="AB149">
        <v>89400</v>
      </c>
      <c r="AC149">
        <v>96600</v>
      </c>
      <c r="AD149">
        <v>103750</v>
      </c>
      <c r="AE149">
        <v>110900</v>
      </c>
      <c r="AF149">
        <v>118050</v>
      </c>
      <c r="AH149" t="s">
        <v>724</v>
      </c>
      <c r="AI149" t="s">
        <v>414</v>
      </c>
      <c r="AJ149">
        <v>1</v>
      </c>
    </row>
    <row r="150" spans="1:36" x14ac:dyDescent="0.35">
      <c r="A150" t="s">
        <v>409</v>
      </c>
      <c r="B150" t="s">
        <v>725</v>
      </c>
      <c r="C150" t="s">
        <v>953</v>
      </c>
      <c r="D150" t="s">
        <v>960</v>
      </c>
      <c r="E150" t="s">
        <v>462</v>
      </c>
      <c r="F150" t="s">
        <v>81</v>
      </c>
      <c r="G150" t="s">
        <v>711</v>
      </c>
      <c r="H150">
        <v>112700</v>
      </c>
      <c r="I150">
        <v>39450</v>
      </c>
      <c r="J150">
        <v>45100</v>
      </c>
      <c r="K150">
        <v>50750</v>
      </c>
      <c r="L150">
        <v>56350</v>
      </c>
      <c r="M150">
        <v>60900</v>
      </c>
      <c r="N150">
        <v>65400</v>
      </c>
      <c r="O150">
        <v>69900</v>
      </c>
      <c r="P150">
        <v>74400</v>
      </c>
      <c r="Q150">
        <v>23700</v>
      </c>
      <c r="R150">
        <v>27050</v>
      </c>
      <c r="S150">
        <v>30450</v>
      </c>
      <c r="T150">
        <v>33800</v>
      </c>
      <c r="U150">
        <v>36550</v>
      </c>
      <c r="V150">
        <v>39250</v>
      </c>
      <c r="W150">
        <v>41950</v>
      </c>
      <c r="X150">
        <v>46630</v>
      </c>
      <c r="Y150">
        <v>62600</v>
      </c>
      <c r="Z150">
        <v>71550</v>
      </c>
      <c r="AA150">
        <v>80500</v>
      </c>
      <c r="AB150">
        <v>89400</v>
      </c>
      <c r="AC150">
        <v>96600</v>
      </c>
      <c r="AD150">
        <v>103750</v>
      </c>
      <c r="AE150">
        <v>110900</v>
      </c>
      <c r="AF150">
        <v>118050</v>
      </c>
      <c r="AH150" t="s">
        <v>726</v>
      </c>
      <c r="AI150" t="s">
        <v>414</v>
      </c>
      <c r="AJ150">
        <v>1</v>
      </c>
    </row>
    <row r="151" spans="1:36" x14ac:dyDescent="0.35">
      <c r="A151" t="s">
        <v>409</v>
      </c>
      <c r="B151" t="s">
        <v>727</v>
      </c>
      <c r="C151" t="s">
        <v>953</v>
      </c>
      <c r="D151" t="s">
        <v>960</v>
      </c>
      <c r="E151" t="s">
        <v>462</v>
      </c>
      <c r="F151" t="s">
        <v>81</v>
      </c>
      <c r="G151" t="s">
        <v>711</v>
      </c>
      <c r="H151">
        <v>112700</v>
      </c>
      <c r="I151">
        <v>39450</v>
      </c>
      <c r="J151">
        <v>45100</v>
      </c>
      <c r="K151">
        <v>50750</v>
      </c>
      <c r="L151">
        <v>56350</v>
      </c>
      <c r="M151">
        <v>60900</v>
      </c>
      <c r="N151">
        <v>65400</v>
      </c>
      <c r="O151">
        <v>69900</v>
      </c>
      <c r="P151">
        <v>74400</v>
      </c>
      <c r="Q151">
        <v>23700</v>
      </c>
      <c r="R151">
        <v>27050</v>
      </c>
      <c r="S151">
        <v>30450</v>
      </c>
      <c r="T151">
        <v>33800</v>
      </c>
      <c r="U151">
        <v>36550</v>
      </c>
      <c r="V151">
        <v>39250</v>
      </c>
      <c r="W151">
        <v>41950</v>
      </c>
      <c r="X151">
        <v>46630</v>
      </c>
      <c r="Y151">
        <v>62600</v>
      </c>
      <c r="Z151">
        <v>71550</v>
      </c>
      <c r="AA151">
        <v>80500</v>
      </c>
      <c r="AB151">
        <v>89400</v>
      </c>
      <c r="AC151">
        <v>96600</v>
      </c>
      <c r="AD151">
        <v>103750</v>
      </c>
      <c r="AE151">
        <v>110900</v>
      </c>
      <c r="AF151">
        <v>118050</v>
      </c>
      <c r="AH151" t="s">
        <v>728</v>
      </c>
      <c r="AI151" t="s">
        <v>414</v>
      </c>
      <c r="AJ151">
        <v>1</v>
      </c>
    </row>
    <row r="152" spans="1:36" x14ac:dyDescent="0.35">
      <c r="A152" t="s">
        <v>409</v>
      </c>
      <c r="B152" t="s">
        <v>729</v>
      </c>
      <c r="C152" t="s">
        <v>953</v>
      </c>
      <c r="D152" t="s">
        <v>960</v>
      </c>
      <c r="E152" t="s">
        <v>462</v>
      </c>
      <c r="F152" t="s">
        <v>81</v>
      </c>
      <c r="G152" t="s">
        <v>711</v>
      </c>
      <c r="H152">
        <v>112700</v>
      </c>
      <c r="I152">
        <v>39450</v>
      </c>
      <c r="J152">
        <v>45100</v>
      </c>
      <c r="K152">
        <v>50750</v>
      </c>
      <c r="L152">
        <v>56350</v>
      </c>
      <c r="M152">
        <v>60900</v>
      </c>
      <c r="N152">
        <v>65400</v>
      </c>
      <c r="O152">
        <v>69900</v>
      </c>
      <c r="P152">
        <v>74400</v>
      </c>
      <c r="Q152">
        <v>23700</v>
      </c>
      <c r="R152">
        <v>27050</v>
      </c>
      <c r="S152">
        <v>30450</v>
      </c>
      <c r="T152">
        <v>33800</v>
      </c>
      <c r="U152">
        <v>36550</v>
      </c>
      <c r="V152">
        <v>39250</v>
      </c>
      <c r="W152">
        <v>41950</v>
      </c>
      <c r="X152">
        <v>46630</v>
      </c>
      <c r="Y152">
        <v>62600</v>
      </c>
      <c r="Z152">
        <v>71550</v>
      </c>
      <c r="AA152">
        <v>80500</v>
      </c>
      <c r="AB152">
        <v>89400</v>
      </c>
      <c r="AC152">
        <v>96600</v>
      </c>
      <c r="AD152">
        <v>103750</v>
      </c>
      <c r="AE152">
        <v>110900</v>
      </c>
      <c r="AF152">
        <v>118050</v>
      </c>
      <c r="AH152" t="s">
        <v>730</v>
      </c>
      <c r="AI152" t="s">
        <v>414</v>
      </c>
      <c r="AJ152">
        <v>1</v>
      </c>
    </row>
    <row r="153" spans="1:36" x14ac:dyDescent="0.35">
      <c r="A153" t="s">
        <v>409</v>
      </c>
      <c r="B153" t="s">
        <v>731</v>
      </c>
      <c r="C153" t="s">
        <v>953</v>
      </c>
      <c r="D153" t="s">
        <v>960</v>
      </c>
      <c r="E153" t="s">
        <v>462</v>
      </c>
      <c r="F153" t="s">
        <v>81</v>
      </c>
      <c r="G153" t="s">
        <v>711</v>
      </c>
      <c r="H153">
        <v>112700</v>
      </c>
      <c r="I153">
        <v>39450</v>
      </c>
      <c r="J153">
        <v>45100</v>
      </c>
      <c r="K153">
        <v>50750</v>
      </c>
      <c r="L153">
        <v>56350</v>
      </c>
      <c r="M153">
        <v>60900</v>
      </c>
      <c r="N153">
        <v>65400</v>
      </c>
      <c r="O153">
        <v>69900</v>
      </c>
      <c r="P153">
        <v>74400</v>
      </c>
      <c r="Q153">
        <v>23700</v>
      </c>
      <c r="R153">
        <v>27050</v>
      </c>
      <c r="S153">
        <v>30450</v>
      </c>
      <c r="T153">
        <v>33800</v>
      </c>
      <c r="U153">
        <v>36550</v>
      </c>
      <c r="V153">
        <v>39250</v>
      </c>
      <c r="W153">
        <v>41950</v>
      </c>
      <c r="X153">
        <v>46630</v>
      </c>
      <c r="Y153">
        <v>62600</v>
      </c>
      <c r="Z153">
        <v>71550</v>
      </c>
      <c r="AA153">
        <v>80500</v>
      </c>
      <c r="AB153">
        <v>89400</v>
      </c>
      <c r="AC153">
        <v>96600</v>
      </c>
      <c r="AD153">
        <v>103750</v>
      </c>
      <c r="AE153">
        <v>110900</v>
      </c>
      <c r="AF153">
        <v>118050</v>
      </c>
      <c r="AH153" t="s">
        <v>732</v>
      </c>
      <c r="AI153" t="s">
        <v>414</v>
      </c>
      <c r="AJ153">
        <v>1</v>
      </c>
    </row>
    <row r="154" spans="1:36" x14ac:dyDescent="0.35">
      <c r="A154" t="s">
        <v>409</v>
      </c>
      <c r="B154" t="s">
        <v>733</v>
      </c>
      <c r="C154" t="s">
        <v>953</v>
      </c>
      <c r="D154" t="s">
        <v>960</v>
      </c>
      <c r="E154" t="s">
        <v>462</v>
      </c>
      <c r="F154" t="s">
        <v>81</v>
      </c>
      <c r="G154" t="s">
        <v>711</v>
      </c>
      <c r="H154">
        <v>112700</v>
      </c>
      <c r="I154">
        <v>39450</v>
      </c>
      <c r="J154">
        <v>45100</v>
      </c>
      <c r="K154">
        <v>50750</v>
      </c>
      <c r="L154">
        <v>56350</v>
      </c>
      <c r="M154">
        <v>60900</v>
      </c>
      <c r="N154">
        <v>65400</v>
      </c>
      <c r="O154">
        <v>69900</v>
      </c>
      <c r="P154">
        <v>74400</v>
      </c>
      <c r="Q154">
        <v>23700</v>
      </c>
      <c r="R154">
        <v>27050</v>
      </c>
      <c r="S154">
        <v>30450</v>
      </c>
      <c r="T154">
        <v>33800</v>
      </c>
      <c r="U154">
        <v>36550</v>
      </c>
      <c r="V154">
        <v>39250</v>
      </c>
      <c r="W154">
        <v>41950</v>
      </c>
      <c r="X154">
        <v>46630</v>
      </c>
      <c r="Y154">
        <v>62600</v>
      </c>
      <c r="Z154">
        <v>71550</v>
      </c>
      <c r="AA154">
        <v>80500</v>
      </c>
      <c r="AB154">
        <v>89400</v>
      </c>
      <c r="AC154">
        <v>96600</v>
      </c>
      <c r="AD154">
        <v>103750</v>
      </c>
      <c r="AE154">
        <v>110900</v>
      </c>
      <c r="AF154">
        <v>118050</v>
      </c>
      <c r="AH154" t="s">
        <v>734</v>
      </c>
      <c r="AI154" t="s">
        <v>414</v>
      </c>
      <c r="AJ154">
        <v>1</v>
      </c>
    </row>
    <row r="155" spans="1:36" x14ac:dyDescent="0.35">
      <c r="A155" t="s">
        <v>409</v>
      </c>
      <c r="B155" t="s">
        <v>735</v>
      </c>
      <c r="C155" t="s">
        <v>953</v>
      </c>
      <c r="D155" t="s">
        <v>960</v>
      </c>
      <c r="E155" t="s">
        <v>462</v>
      </c>
      <c r="F155" t="s">
        <v>81</v>
      </c>
      <c r="G155" t="s">
        <v>711</v>
      </c>
      <c r="H155">
        <v>112700</v>
      </c>
      <c r="I155">
        <v>39450</v>
      </c>
      <c r="J155">
        <v>45100</v>
      </c>
      <c r="K155">
        <v>50750</v>
      </c>
      <c r="L155">
        <v>56350</v>
      </c>
      <c r="M155">
        <v>60900</v>
      </c>
      <c r="N155">
        <v>65400</v>
      </c>
      <c r="O155">
        <v>69900</v>
      </c>
      <c r="P155">
        <v>74400</v>
      </c>
      <c r="Q155">
        <v>23700</v>
      </c>
      <c r="R155">
        <v>27050</v>
      </c>
      <c r="S155">
        <v>30450</v>
      </c>
      <c r="T155">
        <v>33800</v>
      </c>
      <c r="U155">
        <v>36550</v>
      </c>
      <c r="V155">
        <v>39250</v>
      </c>
      <c r="W155">
        <v>41950</v>
      </c>
      <c r="X155">
        <v>46630</v>
      </c>
      <c r="Y155">
        <v>62600</v>
      </c>
      <c r="Z155">
        <v>71550</v>
      </c>
      <c r="AA155">
        <v>80500</v>
      </c>
      <c r="AB155">
        <v>89400</v>
      </c>
      <c r="AC155">
        <v>96600</v>
      </c>
      <c r="AD155">
        <v>103750</v>
      </c>
      <c r="AE155">
        <v>110900</v>
      </c>
      <c r="AF155">
        <v>118050</v>
      </c>
      <c r="AH155" t="s">
        <v>736</v>
      </c>
      <c r="AI155" t="s">
        <v>414</v>
      </c>
      <c r="AJ155">
        <v>1</v>
      </c>
    </row>
    <row r="156" spans="1:36" x14ac:dyDescent="0.35">
      <c r="A156" t="s">
        <v>409</v>
      </c>
      <c r="B156" t="s">
        <v>737</v>
      </c>
      <c r="C156" t="s">
        <v>953</v>
      </c>
      <c r="D156" t="s">
        <v>961</v>
      </c>
      <c r="E156" t="s">
        <v>738</v>
      </c>
      <c r="F156" t="s">
        <v>85</v>
      </c>
      <c r="G156" t="s">
        <v>739</v>
      </c>
      <c r="H156">
        <v>89800</v>
      </c>
      <c r="I156">
        <v>39450</v>
      </c>
      <c r="J156">
        <v>45050</v>
      </c>
      <c r="K156">
        <v>50700</v>
      </c>
      <c r="L156">
        <v>56300</v>
      </c>
      <c r="M156">
        <v>60850</v>
      </c>
      <c r="N156">
        <v>65350</v>
      </c>
      <c r="O156">
        <v>69850</v>
      </c>
      <c r="P156">
        <v>74350</v>
      </c>
      <c r="Q156">
        <v>23700</v>
      </c>
      <c r="R156">
        <v>27050</v>
      </c>
      <c r="S156">
        <v>30450</v>
      </c>
      <c r="T156">
        <v>33800</v>
      </c>
      <c r="U156">
        <v>36550</v>
      </c>
      <c r="V156">
        <v>39250</v>
      </c>
      <c r="W156">
        <v>41950</v>
      </c>
      <c r="X156">
        <v>46630</v>
      </c>
      <c r="Y156">
        <v>62600</v>
      </c>
      <c r="Z156">
        <v>71550</v>
      </c>
      <c r="AA156">
        <v>80500</v>
      </c>
      <c r="AB156">
        <v>89400</v>
      </c>
      <c r="AC156">
        <v>96600</v>
      </c>
      <c r="AD156">
        <v>103750</v>
      </c>
      <c r="AE156">
        <v>110900</v>
      </c>
      <c r="AF156">
        <v>118050</v>
      </c>
      <c r="AH156" t="s">
        <v>740</v>
      </c>
      <c r="AI156" t="s">
        <v>414</v>
      </c>
      <c r="AJ156">
        <v>1</v>
      </c>
    </row>
    <row r="157" spans="1:36" x14ac:dyDescent="0.35">
      <c r="A157" t="s">
        <v>409</v>
      </c>
      <c r="B157" t="s">
        <v>741</v>
      </c>
      <c r="C157" t="s">
        <v>953</v>
      </c>
      <c r="D157" t="s">
        <v>961</v>
      </c>
      <c r="E157" t="s">
        <v>738</v>
      </c>
      <c r="F157" t="s">
        <v>85</v>
      </c>
      <c r="G157" t="s">
        <v>739</v>
      </c>
      <c r="H157">
        <v>89800</v>
      </c>
      <c r="I157">
        <v>39450</v>
      </c>
      <c r="J157">
        <v>45050</v>
      </c>
      <c r="K157">
        <v>50700</v>
      </c>
      <c r="L157">
        <v>56300</v>
      </c>
      <c r="M157">
        <v>60850</v>
      </c>
      <c r="N157">
        <v>65350</v>
      </c>
      <c r="O157">
        <v>69850</v>
      </c>
      <c r="P157">
        <v>74350</v>
      </c>
      <c r="Q157">
        <v>23700</v>
      </c>
      <c r="R157">
        <v>27050</v>
      </c>
      <c r="S157">
        <v>30450</v>
      </c>
      <c r="T157">
        <v>33800</v>
      </c>
      <c r="U157">
        <v>36550</v>
      </c>
      <c r="V157">
        <v>39250</v>
      </c>
      <c r="W157">
        <v>41950</v>
      </c>
      <c r="X157">
        <v>46630</v>
      </c>
      <c r="Y157">
        <v>62600</v>
      </c>
      <c r="Z157">
        <v>71550</v>
      </c>
      <c r="AA157">
        <v>80500</v>
      </c>
      <c r="AB157">
        <v>89400</v>
      </c>
      <c r="AC157">
        <v>96600</v>
      </c>
      <c r="AD157">
        <v>103750</v>
      </c>
      <c r="AE157">
        <v>110900</v>
      </c>
      <c r="AF157">
        <v>118050</v>
      </c>
      <c r="AH157" t="s">
        <v>742</v>
      </c>
      <c r="AI157" t="s">
        <v>414</v>
      </c>
      <c r="AJ157">
        <v>1</v>
      </c>
    </row>
    <row r="158" spans="1:36" x14ac:dyDescent="0.35">
      <c r="A158" t="s">
        <v>409</v>
      </c>
      <c r="B158" t="s">
        <v>743</v>
      </c>
      <c r="C158" t="s">
        <v>953</v>
      </c>
      <c r="D158" t="s">
        <v>961</v>
      </c>
      <c r="E158" t="s">
        <v>738</v>
      </c>
      <c r="F158" t="s">
        <v>85</v>
      </c>
      <c r="G158" t="s">
        <v>739</v>
      </c>
      <c r="H158">
        <v>89800</v>
      </c>
      <c r="I158">
        <v>39450</v>
      </c>
      <c r="J158">
        <v>45050</v>
      </c>
      <c r="K158">
        <v>50700</v>
      </c>
      <c r="L158">
        <v>56300</v>
      </c>
      <c r="M158">
        <v>60850</v>
      </c>
      <c r="N158">
        <v>65350</v>
      </c>
      <c r="O158">
        <v>69850</v>
      </c>
      <c r="P158">
        <v>74350</v>
      </c>
      <c r="Q158">
        <v>23700</v>
      </c>
      <c r="R158">
        <v>27050</v>
      </c>
      <c r="S158">
        <v>30450</v>
      </c>
      <c r="T158">
        <v>33800</v>
      </c>
      <c r="U158">
        <v>36550</v>
      </c>
      <c r="V158">
        <v>39250</v>
      </c>
      <c r="W158">
        <v>41950</v>
      </c>
      <c r="X158">
        <v>46630</v>
      </c>
      <c r="Y158">
        <v>62600</v>
      </c>
      <c r="Z158">
        <v>71550</v>
      </c>
      <c r="AA158">
        <v>80500</v>
      </c>
      <c r="AB158">
        <v>89400</v>
      </c>
      <c r="AC158">
        <v>96600</v>
      </c>
      <c r="AD158">
        <v>103750</v>
      </c>
      <c r="AE158">
        <v>110900</v>
      </c>
      <c r="AF158">
        <v>118050</v>
      </c>
      <c r="AH158" t="s">
        <v>744</v>
      </c>
      <c r="AI158" t="s">
        <v>414</v>
      </c>
      <c r="AJ158">
        <v>1</v>
      </c>
    </row>
    <row r="159" spans="1:36" x14ac:dyDescent="0.35">
      <c r="A159" t="s">
        <v>409</v>
      </c>
      <c r="B159" t="s">
        <v>745</v>
      </c>
      <c r="C159" t="s">
        <v>953</v>
      </c>
      <c r="D159" t="s">
        <v>961</v>
      </c>
      <c r="E159" t="s">
        <v>738</v>
      </c>
      <c r="F159" t="s">
        <v>85</v>
      </c>
      <c r="G159" t="s">
        <v>739</v>
      </c>
      <c r="H159">
        <v>89800</v>
      </c>
      <c r="I159">
        <v>39450</v>
      </c>
      <c r="J159">
        <v>45050</v>
      </c>
      <c r="K159">
        <v>50700</v>
      </c>
      <c r="L159">
        <v>56300</v>
      </c>
      <c r="M159">
        <v>60850</v>
      </c>
      <c r="N159">
        <v>65350</v>
      </c>
      <c r="O159">
        <v>69850</v>
      </c>
      <c r="P159">
        <v>74350</v>
      </c>
      <c r="Q159">
        <v>23700</v>
      </c>
      <c r="R159">
        <v>27050</v>
      </c>
      <c r="S159">
        <v>30450</v>
      </c>
      <c r="T159">
        <v>33800</v>
      </c>
      <c r="U159">
        <v>36550</v>
      </c>
      <c r="V159">
        <v>39250</v>
      </c>
      <c r="W159">
        <v>41950</v>
      </c>
      <c r="X159">
        <v>46630</v>
      </c>
      <c r="Y159">
        <v>62600</v>
      </c>
      <c r="Z159">
        <v>71550</v>
      </c>
      <c r="AA159">
        <v>80500</v>
      </c>
      <c r="AB159">
        <v>89400</v>
      </c>
      <c r="AC159">
        <v>96600</v>
      </c>
      <c r="AD159">
        <v>103750</v>
      </c>
      <c r="AE159">
        <v>110900</v>
      </c>
      <c r="AF159">
        <v>118050</v>
      </c>
      <c r="AH159" t="s">
        <v>746</v>
      </c>
      <c r="AI159" t="s">
        <v>414</v>
      </c>
      <c r="AJ159">
        <v>1</v>
      </c>
    </row>
    <row r="160" spans="1:36" x14ac:dyDescent="0.35">
      <c r="A160" t="s">
        <v>409</v>
      </c>
      <c r="B160" t="s">
        <v>747</v>
      </c>
      <c r="C160" t="s">
        <v>953</v>
      </c>
      <c r="D160" t="s">
        <v>961</v>
      </c>
      <c r="E160" t="s">
        <v>738</v>
      </c>
      <c r="F160" t="s">
        <v>85</v>
      </c>
      <c r="G160" t="s">
        <v>739</v>
      </c>
      <c r="H160">
        <v>89800</v>
      </c>
      <c r="I160">
        <v>39450</v>
      </c>
      <c r="J160">
        <v>45050</v>
      </c>
      <c r="K160">
        <v>50700</v>
      </c>
      <c r="L160">
        <v>56300</v>
      </c>
      <c r="M160">
        <v>60850</v>
      </c>
      <c r="N160">
        <v>65350</v>
      </c>
      <c r="O160">
        <v>69850</v>
      </c>
      <c r="P160">
        <v>74350</v>
      </c>
      <c r="Q160">
        <v>23700</v>
      </c>
      <c r="R160">
        <v>27050</v>
      </c>
      <c r="S160">
        <v>30450</v>
      </c>
      <c r="T160">
        <v>33800</v>
      </c>
      <c r="U160">
        <v>36550</v>
      </c>
      <c r="V160">
        <v>39250</v>
      </c>
      <c r="W160">
        <v>41950</v>
      </c>
      <c r="X160">
        <v>46630</v>
      </c>
      <c r="Y160">
        <v>62600</v>
      </c>
      <c r="Z160">
        <v>71550</v>
      </c>
      <c r="AA160">
        <v>80500</v>
      </c>
      <c r="AB160">
        <v>89400</v>
      </c>
      <c r="AC160">
        <v>96600</v>
      </c>
      <c r="AD160">
        <v>103750</v>
      </c>
      <c r="AE160">
        <v>110900</v>
      </c>
      <c r="AF160">
        <v>118050</v>
      </c>
      <c r="AH160" t="s">
        <v>748</v>
      </c>
      <c r="AI160" t="s">
        <v>414</v>
      </c>
      <c r="AJ160">
        <v>1</v>
      </c>
    </row>
    <row r="161" spans="1:36" x14ac:dyDescent="0.35">
      <c r="A161" t="s">
        <v>409</v>
      </c>
      <c r="B161" t="s">
        <v>749</v>
      </c>
      <c r="C161" t="s">
        <v>953</v>
      </c>
      <c r="D161" t="s">
        <v>961</v>
      </c>
      <c r="E161" t="s">
        <v>738</v>
      </c>
      <c r="F161" t="s">
        <v>85</v>
      </c>
      <c r="G161" t="s">
        <v>739</v>
      </c>
      <c r="H161">
        <v>89800</v>
      </c>
      <c r="I161">
        <v>39450</v>
      </c>
      <c r="J161">
        <v>45050</v>
      </c>
      <c r="K161">
        <v>50700</v>
      </c>
      <c r="L161">
        <v>56300</v>
      </c>
      <c r="M161">
        <v>60850</v>
      </c>
      <c r="N161">
        <v>65350</v>
      </c>
      <c r="O161">
        <v>69850</v>
      </c>
      <c r="P161">
        <v>74350</v>
      </c>
      <c r="Q161">
        <v>23700</v>
      </c>
      <c r="R161">
        <v>27050</v>
      </c>
      <c r="S161">
        <v>30450</v>
      </c>
      <c r="T161">
        <v>33800</v>
      </c>
      <c r="U161">
        <v>36550</v>
      </c>
      <c r="V161">
        <v>39250</v>
      </c>
      <c r="W161">
        <v>41950</v>
      </c>
      <c r="X161">
        <v>46630</v>
      </c>
      <c r="Y161">
        <v>62600</v>
      </c>
      <c r="Z161">
        <v>71550</v>
      </c>
      <c r="AA161">
        <v>80500</v>
      </c>
      <c r="AB161">
        <v>89400</v>
      </c>
      <c r="AC161">
        <v>96600</v>
      </c>
      <c r="AD161">
        <v>103750</v>
      </c>
      <c r="AE161">
        <v>110900</v>
      </c>
      <c r="AF161">
        <v>118050</v>
      </c>
      <c r="AH161" t="s">
        <v>750</v>
      </c>
      <c r="AI161" t="s">
        <v>414</v>
      </c>
      <c r="AJ161">
        <v>1</v>
      </c>
    </row>
    <row r="162" spans="1:36" x14ac:dyDescent="0.35">
      <c r="A162" t="s">
        <v>409</v>
      </c>
      <c r="B162" t="s">
        <v>751</v>
      </c>
      <c r="C162" t="s">
        <v>953</v>
      </c>
      <c r="D162" t="s">
        <v>961</v>
      </c>
      <c r="E162" t="s">
        <v>738</v>
      </c>
      <c r="F162" t="s">
        <v>85</v>
      </c>
      <c r="G162" t="s">
        <v>739</v>
      </c>
      <c r="H162">
        <v>89800</v>
      </c>
      <c r="I162">
        <v>39450</v>
      </c>
      <c r="J162">
        <v>45050</v>
      </c>
      <c r="K162">
        <v>50700</v>
      </c>
      <c r="L162">
        <v>56300</v>
      </c>
      <c r="M162">
        <v>60850</v>
      </c>
      <c r="N162">
        <v>65350</v>
      </c>
      <c r="O162">
        <v>69850</v>
      </c>
      <c r="P162">
        <v>74350</v>
      </c>
      <c r="Q162">
        <v>23700</v>
      </c>
      <c r="R162">
        <v>27050</v>
      </c>
      <c r="S162">
        <v>30450</v>
      </c>
      <c r="T162">
        <v>33800</v>
      </c>
      <c r="U162">
        <v>36550</v>
      </c>
      <c r="V162">
        <v>39250</v>
      </c>
      <c r="W162">
        <v>41950</v>
      </c>
      <c r="X162">
        <v>46630</v>
      </c>
      <c r="Y162">
        <v>62600</v>
      </c>
      <c r="Z162">
        <v>71550</v>
      </c>
      <c r="AA162">
        <v>80500</v>
      </c>
      <c r="AB162">
        <v>89400</v>
      </c>
      <c r="AC162">
        <v>96600</v>
      </c>
      <c r="AD162">
        <v>103750</v>
      </c>
      <c r="AE162">
        <v>110900</v>
      </c>
      <c r="AF162">
        <v>118050</v>
      </c>
      <c r="AH162" t="s">
        <v>752</v>
      </c>
      <c r="AI162" t="s">
        <v>414</v>
      </c>
      <c r="AJ162">
        <v>1</v>
      </c>
    </row>
    <row r="163" spans="1:36" x14ac:dyDescent="0.35">
      <c r="A163" t="s">
        <v>409</v>
      </c>
      <c r="B163" t="s">
        <v>753</v>
      </c>
      <c r="C163" t="s">
        <v>953</v>
      </c>
      <c r="D163" t="s">
        <v>961</v>
      </c>
      <c r="E163" t="s">
        <v>738</v>
      </c>
      <c r="F163" t="s">
        <v>85</v>
      </c>
      <c r="G163" t="s">
        <v>739</v>
      </c>
      <c r="H163">
        <v>89800</v>
      </c>
      <c r="I163">
        <v>39450</v>
      </c>
      <c r="J163">
        <v>45050</v>
      </c>
      <c r="K163">
        <v>50700</v>
      </c>
      <c r="L163">
        <v>56300</v>
      </c>
      <c r="M163">
        <v>60850</v>
      </c>
      <c r="N163">
        <v>65350</v>
      </c>
      <c r="O163">
        <v>69850</v>
      </c>
      <c r="P163">
        <v>74350</v>
      </c>
      <c r="Q163">
        <v>23700</v>
      </c>
      <c r="R163">
        <v>27050</v>
      </c>
      <c r="S163">
        <v>30450</v>
      </c>
      <c r="T163">
        <v>33800</v>
      </c>
      <c r="U163">
        <v>36550</v>
      </c>
      <c r="V163">
        <v>39250</v>
      </c>
      <c r="W163">
        <v>41950</v>
      </c>
      <c r="X163">
        <v>46630</v>
      </c>
      <c r="Y163">
        <v>62600</v>
      </c>
      <c r="Z163">
        <v>71550</v>
      </c>
      <c r="AA163">
        <v>80500</v>
      </c>
      <c r="AB163">
        <v>89400</v>
      </c>
      <c r="AC163">
        <v>96600</v>
      </c>
      <c r="AD163">
        <v>103750</v>
      </c>
      <c r="AE163">
        <v>110900</v>
      </c>
      <c r="AF163">
        <v>118050</v>
      </c>
      <c r="AH163" t="s">
        <v>754</v>
      </c>
      <c r="AI163" t="s">
        <v>414</v>
      </c>
      <c r="AJ163">
        <v>1</v>
      </c>
    </row>
    <row r="164" spans="1:36" x14ac:dyDescent="0.35">
      <c r="A164" t="s">
        <v>409</v>
      </c>
      <c r="B164" t="s">
        <v>755</v>
      </c>
      <c r="C164" t="s">
        <v>953</v>
      </c>
      <c r="D164" t="s">
        <v>961</v>
      </c>
      <c r="E164" t="s">
        <v>738</v>
      </c>
      <c r="F164" t="s">
        <v>85</v>
      </c>
      <c r="G164" t="s">
        <v>739</v>
      </c>
      <c r="H164">
        <v>89800</v>
      </c>
      <c r="I164">
        <v>39450</v>
      </c>
      <c r="J164">
        <v>45050</v>
      </c>
      <c r="K164">
        <v>50700</v>
      </c>
      <c r="L164">
        <v>56300</v>
      </c>
      <c r="M164">
        <v>60850</v>
      </c>
      <c r="N164">
        <v>65350</v>
      </c>
      <c r="O164">
        <v>69850</v>
      </c>
      <c r="P164">
        <v>74350</v>
      </c>
      <c r="Q164">
        <v>23700</v>
      </c>
      <c r="R164">
        <v>27050</v>
      </c>
      <c r="S164">
        <v>30450</v>
      </c>
      <c r="T164">
        <v>33800</v>
      </c>
      <c r="U164">
        <v>36550</v>
      </c>
      <c r="V164">
        <v>39250</v>
      </c>
      <c r="W164">
        <v>41950</v>
      </c>
      <c r="X164">
        <v>46630</v>
      </c>
      <c r="Y164">
        <v>62600</v>
      </c>
      <c r="Z164">
        <v>71550</v>
      </c>
      <c r="AA164">
        <v>80500</v>
      </c>
      <c r="AB164">
        <v>89400</v>
      </c>
      <c r="AC164">
        <v>96600</v>
      </c>
      <c r="AD164">
        <v>103750</v>
      </c>
      <c r="AE164">
        <v>110900</v>
      </c>
      <c r="AF164">
        <v>118050</v>
      </c>
      <c r="AH164" t="s">
        <v>756</v>
      </c>
      <c r="AI164" t="s">
        <v>414</v>
      </c>
      <c r="AJ164">
        <v>1</v>
      </c>
    </row>
    <row r="165" spans="1:36" x14ac:dyDescent="0.35">
      <c r="A165" t="s">
        <v>409</v>
      </c>
      <c r="B165" t="s">
        <v>757</v>
      </c>
      <c r="C165" t="s">
        <v>953</v>
      </c>
      <c r="D165" t="s">
        <v>961</v>
      </c>
      <c r="E165" t="s">
        <v>738</v>
      </c>
      <c r="F165" t="s">
        <v>85</v>
      </c>
      <c r="G165" t="s">
        <v>739</v>
      </c>
      <c r="H165">
        <v>89800</v>
      </c>
      <c r="I165">
        <v>39450</v>
      </c>
      <c r="J165">
        <v>45050</v>
      </c>
      <c r="K165">
        <v>50700</v>
      </c>
      <c r="L165">
        <v>56300</v>
      </c>
      <c r="M165">
        <v>60850</v>
      </c>
      <c r="N165">
        <v>65350</v>
      </c>
      <c r="O165">
        <v>69850</v>
      </c>
      <c r="P165">
        <v>74350</v>
      </c>
      <c r="Q165">
        <v>23700</v>
      </c>
      <c r="R165">
        <v>27050</v>
      </c>
      <c r="S165">
        <v>30450</v>
      </c>
      <c r="T165">
        <v>33800</v>
      </c>
      <c r="U165">
        <v>36550</v>
      </c>
      <c r="V165">
        <v>39250</v>
      </c>
      <c r="W165">
        <v>41950</v>
      </c>
      <c r="X165">
        <v>46630</v>
      </c>
      <c r="Y165">
        <v>62600</v>
      </c>
      <c r="Z165">
        <v>71550</v>
      </c>
      <c r="AA165">
        <v>80500</v>
      </c>
      <c r="AB165">
        <v>89400</v>
      </c>
      <c r="AC165">
        <v>96600</v>
      </c>
      <c r="AD165">
        <v>103750</v>
      </c>
      <c r="AE165">
        <v>110900</v>
      </c>
      <c r="AF165">
        <v>118050</v>
      </c>
      <c r="AH165" t="s">
        <v>758</v>
      </c>
      <c r="AI165" t="s">
        <v>414</v>
      </c>
      <c r="AJ165">
        <v>1</v>
      </c>
    </row>
    <row r="166" spans="1:36" x14ac:dyDescent="0.35">
      <c r="A166" t="s">
        <v>409</v>
      </c>
      <c r="B166" t="s">
        <v>759</v>
      </c>
      <c r="C166" t="s">
        <v>953</v>
      </c>
      <c r="D166" t="s">
        <v>961</v>
      </c>
      <c r="E166" t="s">
        <v>738</v>
      </c>
      <c r="F166" t="s">
        <v>85</v>
      </c>
      <c r="G166" t="s">
        <v>739</v>
      </c>
      <c r="H166">
        <v>89800</v>
      </c>
      <c r="I166">
        <v>39450</v>
      </c>
      <c r="J166">
        <v>45050</v>
      </c>
      <c r="K166">
        <v>50700</v>
      </c>
      <c r="L166">
        <v>56300</v>
      </c>
      <c r="M166">
        <v>60850</v>
      </c>
      <c r="N166">
        <v>65350</v>
      </c>
      <c r="O166">
        <v>69850</v>
      </c>
      <c r="P166">
        <v>74350</v>
      </c>
      <c r="Q166">
        <v>23700</v>
      </c>
      <c r="R166">
        <v>27050</v>
      </c>
      <c r="S166">
        <v>30450</v>
      </c>
      <c r="T166">
        <v>33800</v>
      </c>
      <c r="U166">
        <v>36550</v>
      </c>
      <c r="V166">
        <v>39250</v>
      </c>
      <c r="W166">
        <v>41950</v>
      </c>
      <c r="X166">
        <v>46630</v>
      </c>
      <c r="Y166">
        <v>62600</v>
      </c>
      <c r="Z166">
        <v>71550</v>
      </c>
      <c r="AA166">
        <v>80500</v>
      </c>
      <c r="AB166">
        <v>89400</v>
      </c>
      <c r="AC166">
        <v>96600</v>
      </c>
      <c r="AD166">
        <v>103750</v>
      </c>
      <c r="AE166">
        <v>110900</v>
      </c>
      <c r="AF166">
        <v>118050</v>
      </c>
      <c r="AH166" t="s">
        <v>760</v>
      </c>
      <c r="AI166" t="s">
        <v>414</v>
      </c>
      <c r="AJ166">
        <v>1</v>
      </c>
    </row>
    <row r="167" spans="1:36" x14ac:dyDescent="0.35">
      <c r="A167" t="s">
        <v>409</v>
      </c>
      <c r="B167" t="s">
        <v>761</v>
      </c>
      <c r="C167" t="s">
        <v>953</v>
      </c>
      <c r="D167" t="s">
        <v>961</v>
      </c>
      <c r="E167" t="s">
        <v>738</v>
      </c>
      <c r="F167" t="s">
        <v>85</v>
      </c>
      <c r="G167" t="s">
        <v>739</v>
      </c>
      <c r="H167">
        <v>89800</v>
      </c>
      <c r="I167">
        <v>39450</v>
      </c>
      <c r="J167">
        <v>45050</v>
      </c>
      <c r="K167">
        <v>50700</v>
      </c>
      <c r="L167">
        <v>56300</v>
      </c>
      <c r="M167">
        <v>60850</v>
      </c>
      <c r="N167">
        <v>65350</v>
      </c>
      <c r="O167">
        <v>69850</v>
      </c>
      <c r="P167">
        <v>74350</v>
      </c>
      <c r="Q167">
        <v>23700</v>
      </c>
      <c r="R167">
        <v>27050</v>
      </c>
      <c r="S167">
        <v>30450</v>
      </c>
      <c r="T167">
        <v>33800</v>
      </c>
      <c r="U167">
        <v>36550</v>
      </c>
      <c r="V167">
        <v>39250</v>
      </c>
      <c r="W167">
        <v>41950</v>
      </c>
      <c r="X167">
        <v>46630</v>
      </c>
      <c r="Y167">
        <v>62600</v>
      </c>
      <c r="Z167">
        <v>71550</v>
      </c>
      <c r="AA167">
        <v>80500</v>
      </c>
      <c r="AB167">
        <v>89400</v>
      </c>
      <c r="AC167">
        <v>96600</v>
      </c>
      <c r="AD167">
        <v>103750</v>
      </c>
      <c r="AE167">
        <v>110900</v>
      </c>
      <c r="AF167">
        <v>118050</v>
      </c>
      <c r="AH167" t="s">
        <v>762</v>
      </c>
      <c r="AI167" t="s">
        <v>414</v>
      </c>
      <c r="AJ167">
        <v>1</v>
      </c>
    </row>
    <row r="168" spans="1:36" x14ac:dyDescent="0.35">
      <c r="A168" t="s">
        <v>409</v>
      </c>
      <c r="B168" t="s">
        <v>763</v>
      </c>
      <c r="C168" t="s">
        <v>953</v>
      </c>
      <c r="D168" t="s">
        <v>961</v>
      </c>
      <c r="E168" t="s">
        <v>738</v>
      </c>
      <c r="F168" t="s">
        <v>85</v>
      </c>
      <c r="G168" t="s">
        <v>739</v>
      </c>
      <c r="H168">
        <v>89800</v>
      </c>
      <c r="I168">
        <v>39450</v>
      </c>
      <c r="J168">
        <v>45050</v>
      </c>
      <c r="K168">
        <v>50700</v>
      </c>
      <c r="L168">
        <v>56300</v>
      </c>
      <c r="M168">
        <v>60850</v>
      </c>
      <c r="N168">
        <v>65350</v>
      </c>
      <c r="O168">
        <v>69850</v>
      </c>
      <c r="P168">
        <v>74350</v>
      </c>
      <c r="Q168">
        <v>23700</v>
      </c>
      <c r="R168">
        <v>27050</v>
      </c>
      <c r="S168">
        <v>30450</v>
      </c>
      <c r="T168">
        <v>33800</v>
      </c>
      <c r="U168">
        <v>36550</v>
      </c>
      <c r="V168">
        <v>39250</v>
      </c>
      <c r="W168">
        <v>41950</v>
      </c>
      <c r="X168">
        <v>46630</v>
      </c>
      <c r="Y168">
        <v>62600</v>
      </c>
      <c r="Z168">
        <v>71550</v>
      </c>
      <c r="AA168">
        <v>80500</v>
      </c>
      <c r="AB168">
        <v>89400</v>
      </c>
      <c r="AC168">
        <v>96600</v>
      </c>
      <c r="AD168">
        <v>103750</v>
      </c>
      <c r="AE168">
        <v>110900</v>
      </c>
      <c r="AF168">
        <v>118050</v>
      </c>
      <c r="AH168" t="s">
        <v>764</v>
      </c>
      <c r="AI168" t="s">
        <v>414</v>
      </c>
      <c r="AJ168">
        <v>1</v>
      </c>
    </row>
    <row r="169" spans="1:36" x14ac:dyDescent="0.35">
      <c r="A169" t="s">
        <v>409</v>
      </c>
      <c r="B169" t="s">
        <v>765</v>
      </c>
      <c r="C169" t="s">
        <v>953</v>
      </c>
      <c r="D169" t="s">
        <v>961</v>
      </c>
      <c r="E169" t="s">
        <v>738</v>
      </c>
      <c r="F169" t="s">
        <v>85</v>
      </c>
      <c r="G169" t="s">
        <v>739</v>
      </c>
      <c r="H169">
        <v>89800</v>
      </c>
      <c r="I169">
        <v>39450</v>
      </c>
      <c r="J169">
        <v>45050</v>
      </c>
      <c r="K169">
        <v>50700</v>
      </c>
      <c r="L169">
        <v>56300</v>
      </c>
      <c r="M169">
        <v>60850</v>
      </c>
      <c r="N169">
        <v>65350</v>
      </c>
      <c r="O169">
        <v>69850</v>
      </c>
      <c r="P169">
        <v>74350</v>
      </c>
      <c r="Q169">
        <v>23700</v>
      </c>
      <c r="R169">
        <v>27050</v>
      </c>
      <c r="S169">
        <v>30450</v>
      </c>
      <c r="T169">
        <v>33800</v>
      </c>
      <c r="U169">
        <v>36550</v>
      </c>
      <c r="V169">
        <v>39250</v>
      </c>
      <c r="W169">
        <v>41950</v>
      </c>
      <c r="X169">
        <v>46630</v>
      </c>
      <c r="Y169">
        <v>62600</v>
      </c>
      <c r="Z169">
        <v>71550</v>
      </c>
      <c r="AA169">
        <v>80500</v>
      </c>
      <c r="AB169">
        <v>89400</v>
      </c>
      <c r="AC169">
        <v>96600</v>
      </c>
      <c r="AD169">
        <v>103750</v>
      </c>
      <c r="AE169">
        <v>110900</v>
      </c>
      <c r="AF169">
        <v>118050</v>
      </c>
      <c r="AH169" t="s">
        <v>766</v>
      </c>
      <c r="AI169" t="s">
        <v>414</v>
      </c>
      <c r="AJ169">
        <v>1</v>
      </c>
    </row>
    <row r="170" spans="1:36" x14ac:dyDescent="0.35">
      <c r="A170" t="s">
        <v>409</v>
      </c>
      <c r="B170" t="s">
        <v>767</v>
      </c>
      <c r="C170" t="s">
        <v>953</v>
      </c>
      <c r="D170" t="s">
        <v>961</v>
      </c>
      <c r="E170" t="s">
        <v>738</v>
      </c>
      <c r="F170" t="s">
        <v>85</v>
      </c>
      <c r="G170" t="s">
        <v>739</v>
      </c>
      <c r="H170">
        <v>89800</v>
      </c>
      <c r="I170">
        <v>39450</v>
      </c>
      <c r="J170">
        <v>45050</v>
      </c>
      <c r="K170">
        <v>50700</v>
      </c>
      <c r="L170">
        <v>56300</v>
      </c>
      <c r="M170">
        <v>60850</v>
      </c>
      <c r="N170">
        <v>65350</v>
      </c>
      <c r="O170">
        <v>69850</v>
      </c>
      <c r="P170">
        <v>74350</v>
      </c>
      <c r="Q170">
        <v>23700</v>
      </c>
      <c r="R170">
        <v>27050</v>
      </c>
      <c r="S170">
        <v>30450</v>
      </c>
      <c r="T170">
        <v>33800</v>
      </c>
      <c r="U170">
        <v>36550</v>
      </c>
      <c r="V170">
        <v>39250</v>
      </c>
      <c r="W170">
        <v>41950</v>
      </c>
      <c r="X170">
        <v>46630</v>
      </c>
      <c r="Y170">
        <v>62600</v>
      </c>
      <c r="Z170">
        <v>71550</v>
      </c>
      <c r="AA170">
        <v>80500</v>
      </c>
      <c r="AB170">
        <v>89400</v>
      </c>
      <c r="AC170">
        <v>96600</v>
      </c>
      <c r="AD170">
        <v>103750</v>
      </c>
      <c r="AE170">
        <v>110900</v>
      </c>
      <c r="AF170">
        <v>118050</v>
      </c>
      <c r="AH170" t="s">
        <v>768</v>
      </c>
      <c r="AI170" t="s">
        <v>414</v>
      </c>
      <c r="AJ170">
        <v>1</v>
      </c>
    </row>
  </sheetData>
  <sortState xmlns:xlrd2="http://schemas.microsoft.com/office/spreadsheetml/2017/richdata2" ref="A2:AJ170">
    <sortCondition ref="AH2:AH170"/>
  </sortState>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70"/>
  <sheetViews>
    <sheetView workbookViewId="0"/>
  </sheetViews>
  <sheetFormatPr defaultRowHeight="14.5" x14ac:dyDescent="0.35"/>
  <cols>
    <col min="1" max="1" width="11" bestFit="1" customWidth="1"/>
    <col min="2" max="6" width="5.90625" bestFit="1" customWidth="1"/>
    <col min="7" max="7" width="5.08984375" bestFit="1" customWidth="1"/>
    <col min="8" max="8" width="19.6328125" bestFit="1" customWidth="1"/>
    <col min="9" max="9" width="54.1796875" bestFit="1" customWidth="1"/>
    <col min="10" max="10" width="6.54296875" bestFit="1" customWidth="1"/>
    <col min="11" max="11" width="6.81640625" bestFit="1" customWidth="1"/>
    <col min="12" max="12" width="17.81640625" bestFit="1" customWidth="1"/>
    <col min="13" max="13" width="19.90625" bestFit="1" customWidth="1"/>
    <col min="14" max="14" width="8.08984375" bestFit="1" customWidth="1"/>
    <col min="15" max="15" width="10.54296875" bestFit="1" customWidth="1"/>
    <col min="16" max="16" width="6" bestFit="1" customWidth="1"/>
  </cols>
  <sheetData>
    <row r="1" spans="1:16" x14ac:dyDescent="0.35">
      <c r="A1" t="s">
        <v>402</v>
      </c>
      <c r="B1" t="s">
        <v>769</v>
      </c>
      <c r="C1" t="s">
        <v>770</v>
      </c>
      <c r="D1" t="s">
        <v>771</v>
      </c>
      <c r="E1" t="s">
        <v>772</v>
      </c>
      <c r="F1" t="s">
        <v>773</v>
      </c>
      <c r="G1" t="s">
        <v>774</v>
      </c>
      <c r="H1" t="s">
        <v>775</v>
      </c>
      <c r="I1" t="s">
        <v>776</v>
      </c>
      <c r="J1" t="s">
        <v>777</v>
      </c>
      <c r="K1" t="s">
        <v>778</v>
      </c>
      <c r="L1" t="s">
        <v>779</v>
      </c>
      <c r="M1" t="s">
        <v>406</v>
      </c>
      <c r="N1" t="s">
        <v>780</v>
      </c>
      <c r="O1" t="s">
        <v>781</v>
      </c>
      <c r="P1" t="s">
        <v>408</v>
      </c>
    </row>
    <row r="2" spans="1:16" x14ac:dyDescent="0.35">
      <c r="A2" t="s">
        <v>710</v>
      </c>
      <c r="B2">
        <v>889</v>
      </c>
      <c r="C2">
        <v>1091</v>
      </c>
      <c r="D2">
        <v>1347</v>
      </c>
      <c r="E2">
        <v>1675</v>
      </c>
      <c r="F2">
        <v>1958</v>
      </c>
      <c r="G2">
        <v>9</v>
      </c>
      <c r="H2" t="s">
        <v>462</v>
      </c>
      <c r="I2" t="s">
        <v>81</v>
      </c>
      <c r="J2">
        <v>13</v>
      </c>
      <c r="K2" t="s">
        <v>923</v>
      </c>
      <c r="L2" t="s">
        <v>711</v>
      </c>
      <c r="M2" t="s">
        <v>712</v>
      </c>
      <c r="N2">
        <v>3180</v>
      </c>
      <c r="O2" t="s">
        <v>409</v>
      </c>
      <c r="P2">
        <v>1</v>
      </c>
    </row>
    <row r="3" spans="1:16" x14ac:dyDescent="0.35">
      <c r="A3" t="s">
        <v>607</v>
      </c>
      <c r="B3">
        <v>939</v>
      </c>
      <c r="C3">
        <v>1177</v>
      </c>
      <c r="D3">
        <v>1423</v>
      </c>
      <c r="E3">
        <v>1770</v>
      </c>
      <c r="F3">
        <v>2325</v>
      </c>
      <c r="G3">
        <v>9</v>
      </c>
      <c r="H3" t="s">
        <v>608</v>
      </c>
      <c r="I3" t="s">
        <v>83</v>
      </c>
      <c r="J3">
        <v>9</v>
      </c>
      <c r="K3" t="s">
        <v>875</v>
      </c>
      <c r="L3" t="s">
        <v>609</v>
      </c>
      <c r="M3" t="s">
        <v>610</v>
      </c>
      <c r="N3">
        <v>18955</v>
      </c>
      <c r="O3" t="s">
        <v>409</v>
      </c>
      <c r="P3">
        <v>1</v>
      </c>
    </row>
    <row r="4" spans="1:16" x14ac:dyDescent="0.35">
      <c r="A4" t="s">
        <v>737</v>
      </c>
      <c r="B4">
        <v>816</v>
      </c>
      <c r="C4">
        <v>818</v>
      </c>
      <c r="D4">
        <v>1036</v>
      </c>
      <c r="E4">
        <v>1307</v>
      </c>
      <c r="F4">
        <v>1695</v>
      </c>
      <c r="G4">
        <v>9</v>
      </c>
      <c r="H4" t="s">
        <v>738</v>
      </c>
      <c r="I4" t="s">
        <v>85</v>
      </c>
      <c r="J4">
        <v>15</v>
      </c>
      <c r="K4" t="s">
        <v>936</v>
      </c>
      <c r="L4" t="s">
        <v>739</v>
      </c>
      <c r="M4" t="s">
        <v>740</v>
      </c>
      <c r="N4">
        <v>4255</v>
      </c>
      <c r="O4" t="s">
        <v>409</v>
      </c>
      <c r="P4">
        <v>1</v>
      </c>
    </row>
    <row r="5" spans="1:16" x14ac:dyDescent="0.35">
      <c r="A5" t="s">
        <v>461</v>
      </c>
      <c r="B5">
        <v>889</v>
      </c>
      <c r="C5">
        <v>1091</v>
      </c>
      <c r="D5">
        <v>1347</v>
      </c>
      <c r="E5">
        <v>1675</v>
      </c>
      <c r="F5">
        <v>1958</v>
      </c>
      <c r="G5">
        <v>9</v>
      </c>
      <c r="H5" t="s">
        <v>462</v>
      </c>
      <c r="I5" t="s">
        <v>81</v>
      </c>
      <c r="J5">
        <v>3</v>
      </c>
      <c r="K5" t="s">
        <v>805</v>
      </c>
      <c r="L5" t="s">
        <v>463</v>
      </c>
      <c r="M5" t="s">
        <v>464</v>
      </c>
      <c r="N5">
        <v>18380</v>
      </c>
      <c r="O5" t="s">
        <v>409</v>
      </c>
      <c r="P5">
        <v>1</v>
      </c>
    </row>
    <row r="6" spans="1:16" x14ac:dyDescent="0.35">
      <c r="A6" t="s">
        <v>521</v>
      </c>
      <c r="B6">
        <v>806</v>
      </c>
      <c r="C6">
        <v>950</v>
      </c>
      <c r="D6">
        <v>1222</v>
      </c>
      <c r="E6">
        <v>1525</v>
      </c>
      <c r="F6">
        <v>1657</v>
      </c>
      <c r="G6">
        <v>9</v>
      </c>
      <c r="H6" t="s">
        <v>522</v>
      </c>
      <c r="I6" t="s">
        <v>88</v>
      </c>
      <c r="J6">
        <v>5</v>
      </c>
      <c r="K6" t="s">
        <v>834</v>
      </c>
      <c r="L6" t="s">
        <v>523</v>
      </c>
      <c r="M6" t="s">
        <v>524</v>
      </c>
      <c r="N6">
        <v>3695</v>
      </c>
      <c r="O6" t="s">
        <v>409</v>
      </c>
      <c r="P6">
        <v>0</v>
      </c>
    </row>
    <row r="7" spans="1:16" x14ac:dyDescent="0.35">
      <c r="A7" t="s">
        <v>611</v>
      </c>
      <c r="B7">
        <v>939</v>
      </c>
      <c r="C7">
        <v>1177</v>
      </c>
      <c r="D7">
        <v>1423</v>
      </c>
      <c r="E7">
        <v>1770</v>
      </c>
      <c r="F7">
        <v>2325</v>
      </c>
      <c r="G7">
        <v>9</v>
      </c>
      <c r="H7" t="s">
        <v>608</v>
      </c>
      <c r="I7" t="s">
        <v>83</v>
      </c>
      <c r="J7">
        <v>9</v>
      </c>
      <c r="K7" t="s">
        <v>876</v>
      </c>
      <c r="L7" t="s">
        <v>609</v>
      </c>
      <c r="M7" t="s">
        <v>612</v>
      </c>
      <c r="N7">
        <v>6110</v>
      </c>
      <c r="O7" t="s">
        <v>409</v>
      </c>
      <c r="P7">
        <v>1</v>
      </c>
    </row>
    <row r="8" spans="1:16" x14ac:dyDescent="0.35">
      <c r="A8" t="s">
        <v>465</v>
      </c>
      <c r="B8">
        <v>889</v>
      </c>
      <c r="C8">
        <v>1091</v>
      </c>
      <c r="D8">
        <v>1347</v>
      </c>
      <c r="E8">
        <v>1675</v>
      </c>
      <c r="F8">
        <v>1958</v>
      </c>
      <c r="G8">
        <v>9</v>
      </c>
      <c r="H8" t="s">
        <v>462</v>
      </c>
      <c r="I8" t="s">
        <v>81</v>
      </c>
      <c r="J8">
        <v>3</v>
      </c>
      <c r="K8" t="s">
        <v>806</v>
      </c>
      <c r="L8" t="s">
        <v>463</v>
      </c>
      <c r="M8" t="s">
        <v>466</v>
      </c>
      <c r="N8">
        <v>20585</v>
      </c>
      <c r="O8" t="s">
        <v>409</v>
      </c>
      <c r="P8">
        <v>1</v>
      </c>
    </row>
    <row r="9" spans="1:16" x14ac:dyDescent="0.35">
      <c r="A9" t="s">
        <v>613</v>
      </c>
      <c r="B9">
        <v>1055</v>
      </c>
      <c r="C9">
        <v>1181</v>
      </c>
      <c r="D9">
        <v>1438</v>
      </c>
      <c r="E9">
        <v>1793</v>
      </c>
      <c r="F9">
        <v>1993</v>
      </c>
      <c r="G9">
        <v>9</v>
      </c>
      <c r="H9" t="s">
        <v>614</v>
      </c>
      <c r="I9" t="s">
        <v>92</v>
      </c>
      <c r="J9">
        <v>9</v>
      </c>
      <c r="K9" t="s">
        <v>877</v>
      </c>
      <c r="L9" t="s">
        <v>609</v>
      </c>
      <c r="M9" t="s">
        <v>615</v>
      </c>
      <c r="N9">
        <v>5525</v>
      </c>
      <c r="O9" t="s">
        <v>409</v>
      </c>
      <c r="P9">
        <v>1</v>
      </c>
    </row>
    <row r="10" spans="1:16" x14ac:dyDescent="0.35">
      <c r="A10" t="s">
        <v>410</v>
      </c>
      <c r="B10">
        <v>1138</v>
      </c>
      <c r="C10">
        <v>1350</v>
      </c>
      <c r="D10">
        <v>1725</v>
      </c>
      <c r="E10">
        <v>2171</v>
      </c>
      <c r="F10">
        <v>2557</v>
      </c>
      <c r="G10">
        <v>9</v>
      </c>
      <c r="H10" t="s">
        <v>411</v>
      </c>
      <c r="I10" t="s">
        <v>94</v>
      </c>
      <c r="J10">
        <v>1</v>
      </c>
      <c r="K10" t="s">
        <v>782</v>
      </c>
      <c r="L10" t="s">
        <v>412</v>
      </c>
      <c r="M10" t="s">
        <v>413</v>
      </c>
      <c r="N10">
        <v>19525</v>
      </c>
      <c r="O10" t="s">
        <v>409</v>
      </c>
      <c r="P10">
        <v>1</v>
      </c>
    </row>
    <row r="11" spans="1:16" x14ac:dyDescent="0.35">
      <c r="A11" t="s">
        <v>525</v>
      </c>
      <c r="B11">
        <v>806</v>
      </c>
      <c r="C11">
        <v>950</v>
      </c>
      <c r="D11">
        <v>1222</v>
      </c>
      <c r="E11">
        <v>1525</v>
      </c>
      <c r="F11">
        <v>1657</v>
      </c>
      <c r="G11">
        <v>9</v>
      </c>
      <c r="H11" t="s">
        <v>522</v>
      </c>
      <c r="I11" t="s">
        <v>88</v>
      </c>
      <c r="J11">
        <v>5</v>
      </c>
      <c r="K11" t="s">
        <v>835</v>
      </c>
      <c r="L11" t="s">
        <v>523</v>
      </c>
      <c r="M11" t="s">
        <v>526</v>
      </c>
      <c r="N11">
        <v>3490</v>
      </c>
      <c r="O11" t="s">
        <v>409</v>
      </c>
      <c r="P11">
        <v>0</v>
      </c>
    </row>
    <row r="12" spans="1:16" x14ac:dyDescent="0.35">
      <c r="A12" t="s">
        <v>467</v>
      </c>
      <c r="B12">
        <v>889</v>
      </c>
      <c r="C12">
        <v>1091</v>
      </c>
      <c r="D12">
        <v>1347</v>
      </c>
      <c r="E12">
        <v>1675</v>
      </c>
      <c r="F12">
        <v>1958</v>
      </c>
      <c r="G12">
        <v>9</v>
      </c>
      <c r="H12" t="s">
        <v>462</v>
      </c>
      <c r="I12" t="s">
        <v>81</v>
      </c>
      <c r="J12">
        <v>3</v>
      </c>
      <c r="K12" t="s">
        <v>807</v>
      </c>
      <c r="L12" t="s">
        <v>463</v>
      </c>
      <c r="M12" t="s">
        <v>468</v>
      </c>
      <c r="N12">
        <v>20850</v>
      </c>
      <c r="O12" t="s">
        <v>409</v>
      </c>
      <c r="P12">
        <v>1</v>
      </c>
    </row>
    <row r="13" spans="1:16" x14ac:dyDescent="0.35">
      <c r="A13" t="s">
        <v>713</v>
      </c>
      <c r="B13">
        <v>889</v>
      </c>
      <c r="C13">
        <v>1091</v>
      </c>
      <c r="D13">
        <v>1347</v>
      </c>
      <c r="E13">
        <v>1675</v>
      </c>
      <c r="F13">
        <v>1958</v>
      </c>
      <c r="G13">
        <v>9</v>
      </c>
      <c r="H13" t="s">
        <v>462</v>
      </c>
      <c r="I13" t="s">
        <v>81</v>
      </c>
      <c r="J13">
        <v>13</v>
      </c>
      <c r="K13" t="s">
        <v>924</v>
      </c>
      <c r="L13" t="s">
        <v>711</v>
      </c>
      <c r="M13" t="s">
        <v>714</v>
      </c>
      <c r="N13">
        <v>4945</v>
      </c>
      <c r="O13" t="s">
        <v>409</v>
      </c>
      <c r="P13">
        <v>1</v>
      </c>
    </row>
    <row r="14" spans="1:16" x14ac:dyDescent="0.35">
      <c r="A14" t="s">
        <v>665</v>
      </c>
      <c r="B14">
        <v>810</v>
      </c>
      <c r="C14">
        <v>976</v>
      </c>
      <c r="D14">
        <v>1227</v>
      </c>
      <c r="E14">
        <v>1584</v>
      </c>
      <c r="F14">
        <v>2027</v>
      </c>
      <c r="G14">
        <v>9</v>
      </c>
      <c r="H14" t="s">
        <v>666</v>
      </c>
      <c r="I14" t="s">
        <v>99</v>
      </c>
      <c r="J14">
        <v>11</v>
      </c>
      <c r="K14" t="s">
        <v>902</v>
      </c>
      <c r="L14" t="s">
        <v>667</v>
      </c>
      <c r="M14" t="s">
        <v>668</v>
      </c>
      <c r="N14">
        <v>2585</v>
      </c>
      <c r="O14" t="s">
        <v>409</v>
      </c>
      <c r="P14">
        <v>1</v>
      </c>
    </row>
    <row r="15" spans="1:16" x14ac:dyDescent="0.35">
      <c r="A15" t="s">
        <v>616</v>
      </c>
      <c r="B15">
        <v>1055</v>
      </c>
      <c r="C15">
        <v>1181</v>
      </c>
      <c r="D15">
        <v>1438</v>
      </c>
      <c r="E15">
        <v>1793</v>
      </c>
      <c r="F15">
        <v>1993</v>
      </c>
      <c r="G15">
        <v>9</v>
      </c>
      <c r="H15" t="s">
        <v>614</v>
      </c>
      <c r="I15" t="s">
        <v>92</v>
      </c>
      <c r="J15">
        <v>9</v>
      </c>
      <c r="K15" t="s">
        <v>878</v>
      </c>
      <c r="L15" t="s">
        <v>609</v>
      </c>
      <c r="M15" t="s">
        <v>617</v>
      </c>
      <c r="N15">
        <v>28150</v>
      </c>
      <c r="O15" t="s">
        <v>409</v>
      </c>
      <c r="P15">
        <v>1</v>
      </c>
    </row>
    <row r="16" spans="1:16" x14ac:dyDescent="0.35">
      <c r="A16" t="s">
        <v>415</v>
      </c>
      <c r="B16">
        <v>954</v>
      </c>
      <c r="C16">
        <v>1156</v>
      </c>
      <c r="D16">
        <v>1446</v>
      </c>
      <c r="E16">
        <v>1842</v>
      </c>
      <c r="F16">
        <v>2217</v>
      </c>
      <c r="G16">
        <v>9</v>
      </c>
      <c r="H16" t="s">
        <v>416</v>
      </c>
      <c r="I16" t="s">
        <v>102</v>
      </c>
      <c r="J16">
        <v>1</v>
      </c>
      <c r="K16" t="s">
        <v>783</v>
      </c>
      <c r="L16" t="s">
        <v>412</v>
      </c>
      <c r="M16" t="s">
        <v>417</v>
      </c>
      <c r="N16">
        <v>147585</v>
      </c>
      <c r="O16" t="s">
        <v>409</v>
      </c>
      <c r="P16">
        <v>1</v>
      </c>
    </row>
    <row r="17" spans="1:16" x14ac:dyDescent="0.35">
      <c r="A17" t="s">
        <v>527</v>
      </c>
      <c r="B17">
        <v>806</v>
      </c>
      <c r="C17">
        <v>950</v>
      </c>
      <c r="D17">
        <v>1222</v>
      </c>
      <c r="E17">
        <v>1525</v>
      </c>
      <c r="F17">
        <v>1657</v>
      </c>
      <c r="G17">
        <v>9</v>
      </c>
      <c r="H17" t="s">
        <v>522</v>
      </c>
      <c r="I17" t="s">
        <v>88</v>
      </c>
      <c r="J17">
        <v>5</v>
      </c>
      <c r="K17" t="s">
        <v>836</v>
      </c>
      <c r="L17" t="s">
        <v>523</v>
      </c>
      <c r="M17" t="s">
        <v>528</v>
      </c>
      <c r="N17">
        <v>1680</v>
      </c>
      <c r="O17" t="s">
        <v>409</v>
      </c>
      <c r="P17">
        <v>0</v>
      </c>
    </row>
    <row r="18" spans="1:16" x14ac:dyDescent="0.35">
      <c r="A18" t="s">
        <v>469</v>
      </c>
      <c r="B18">
        <v>889</v>
      </c>
      <c r="C18">
        <v>1091</v>
      </c>
      <c r="D18">
        <v>1347</v>
      </c>
      <c r="E18">
        <v>1675</v>
      </c>
      <c r="F18">
        <v>1958</v>
      </c>
      <c r="G18">
        <v>9</v>
      </c>
      <c r="H18" t="s">
        <v>462</v>
      </c>
      <c r="I18" t="s">
        <v>81</v>
      </c>
      <c r="J18">
        <v>3</v>
      </c>
      <c r="K18" t="s">
        <v>808</v>
      </c>
      <c r="L18" t="s">
        <v>463</v>
      </c>
      <c r="M18" t="s">
        <v>470</v>
      </c>
      <c r="N18">
        <v>60500</v>
      </c>
      <c r="O18" t="s">
        <v>409</v>
      </c>
      <c r="P18">
        <v>1</v>
      </c>
    </row>
    <row r="19" spans="1:16" x14ac:dyDescent="0.35">
      <c r="A19" t="s">
        <v>418</v>
      </c>
      <c r="B19">
        <v>1138</v>
      </c>
      <c r="C19">
        <v>1350</v>
      </c>
      <c r="D19">
        <v>1725</v>
      </c>
      <c r="E19">
        <v>2171</v>
      </c>
      <c r="F19">
        <v>2557</v>
      </c>
      <c r="G19">
        <v>9</v>
      </c>
      <c r="H19" t="s">
        <v>411</v>
      </c>
      <c r="I19" t="s">
        <v>94</v>
      </c>
      <c r="J19">
        <v>1</v>
      </c>
      <c r="K19" t="s">
        <v>784</v>
      </c>
      <c r="L19" t="s">
        <v>412</v>
      </c>
      <c r="M19" t="s">
        <v>419</v>
      </c>
      <c r="N19">
        <v>17065</v>
      </c>
      <c r="O19" t="s">
        <v>409</v>
      </c>
      <c r="P19">
        <v>1</v>
      </c>
    </row>
    <row r="20" spans="1:16" x14ac:dyDescent="0.35">
      <c r="A20" t="s">
        <v>741</v>
      </c>
      <c r="B20">
        <v>816</v>
      </c>
      <c r="C20">
        <v>818</v>
      </c>
      <c r="D20">
        <v>1036</v>
      </c>
      <c r="E20">
        <v>1307</v>
      </c>
      <c r="F20">
        <v>1695</v>
      </c>
      <c r="G20">
        <v>9</v>
      </c>
      <c r="H20" t="s">
        <v>738</v>
      </c>
      <c r="I20" t="s">
        <v>85</v>
      </c>
      <c r="J20">
        <v>15</v>
      </c>
      <c r="K20" t="s">
        <v>937</v>
      </c>
      <c r="L20" t="s">
        <v>739</v>
      </c>
      <c r="M20" t="s">
        <v>742</v>
      </c>
      <c r="N20">
        <v>8230</v>
      </c>
      <c r="O20" t="s">
        <v>409</v>
      </c>
      <c r="P20">
        <v>1</v>
      </c>
    </row>
    <row r="21" spans="1:16" x14ac:dyDescent="0.35">
      <c r="A21" t="s">
        <v>471</v>
      </c>
      <c r="B21">
        <v>889</v>
      </c>
      <c r="C21">
        <v>1091</v>
      </c>
      <c r="D21">
        <v>1347</v>
      </c>
      <c r="E21">
        <v>1675</v>
      </c>
      <c r="F21">
        <v>1958</v>
      </c>
      <c r="G21">
        <v>9</v>
      </c>
      <c r="H21" t="s">
        <v>462</v>
      </c>
      <c r="I21" t="s">
        <v>81</v>
      </c>
      <c r="J21">
        <v>3</v>
      </c>
      <c r="K21" t="s">
        <v>809</v>
      </c>
      <c r="L21" t="s">
        <v>463</v>
      </c>
      <c r="M21" t="s">
        <v>472</v>
      </c>
      <c r="N21">
        <v>9600</v>
      </c>
      <c r="O21" t="s">
        <v>409</v>
      </c>
      <c r="P21">
        <v>1</v>
      </c>
    </row>
    <row r="22" spans="1:16" x14ac:dyDescent="0.35">
      <c r="A22" t="s">
        <v>529</v>
      </c>
      <c r="B22">
        <v>806</v>
      </c>
      <c r="C22">
        <v>950</v>
      </c>
      <c r="D22">
        <v>1222</v>
      </c>
      <c r="E22">
        <v>1525</v>
      </c>
      <c r="F22">
        <v>1657</v>
      </c>
      <c r="G22">
        <v>9</v>
      </c>
      <c r="H22" t="s">
        <v>522</v>
      </c>
      <c r="I22" t="s">
        <v>88</v>
      </c>
      <c r="J22">
        <v>5</v>
      </c>
      <c r="K22" t="s">
        <v>837</v>
      </c>
      <c r="L22" t="s">
        <v>523</v>
      </c>
      <c r="M22" t="s">
        <v>530</v>
      </c>
      <c r="N22">
        <v>1130</v>
      </c>
      <c r="O22" t="s">
        <v>409</v>
      </c>
      <c r="P22">
        <v>0</v>
      </c>
    </row>
    <row r="23" spans="1:16" x14ac:dyDescent="0.35">
      <c r="A23" t="s">
        <v>743</v>
      </c>
      <c r="B23">
        <v>816</v>
      </c>
      <c r="C23">
        <v>818</v>
      </c>
      <c r="D23">
        <v>1036</v>
      </c>
      <c r="E23">
        <v>1307</v>
      </c>
      <c r="F23">
        <v>1695</v>
      </c>
      <c r="G23">
        <v>9</v>
      </c>
      <c r="H23" t="s">
        <v>738</v>
      </c>
      <c r="I23" t="s">
        <v>85</v>
      </c>
      <c r="J23">
        <v>15</v>
      </c>
      <c r="K23" t="s">
        <v>938</v>
      </c>
      <c r="L23" t="s">
        <v>739</v>
      </c>
      <c r="M23" t="s">
        <v>744</v>
      </c>
      <c r="N23">
        <v>5075</v>
      </c>
      <c r="O23" t="s">
        <v>409</v>
      </c>
      <c r="P23">
        <v>1</v>
      </c>
    </row>
    <row r="24" spans="1:16" x14ac:dyDescent="0.35">
      <c r="A24" t="s">
        <v>473</v>
      </c>
      <c r="B24">
        <v>889</v>
      </c>
      <c r="C24">
        <v>1091</v>
      </c>
      <c r="D24">
        <v>1347</v>
      </c>
      <c r="E24">
        <v>1675</v>
      </c>
      <c r="F24">
        <v>1958</v>
      </c>
      <c r="G24">
        <v>9</v>
      </c>
      <c r="H24" t="s">
        <v>462</v>
      </c>
      <c r="I24" t="s">
        <v>81</v>
      </c>
      <c r="J24">
        <v>3</v>
      </c>
      <c r="K24" t="s">
        <v>810</v>
      </c>
      <c r="L24" t="s">
        <v>463</v>
      </c>
      <c r="M24" t="s">
        <v>474</v>
      </c>
      <c r="N24">
        <v>10340</v>
      </c>
      <c r="O24" t="s">
        <v>409</v>
      </c>
      <c r="P24">
        <v>1</v>
      </c>
    </row>
    <row r="25" spans="1:16" x14ac:dyDescent="0.35">
      <c r="A25" t="s">
        <v>745</v>
      </c>
      <c r="B25">
        <v>816</v>
      </c>
      <c r="C25">
        <v>818</v>
      </c>
      <c r="D25">
        <v>1036</v>
      </c>
      <c r="E25">
        <v>1307</v>
      </c>
      <c r="F25">
        <v>1695</v>
      </c>
      <c r="G25">
        <v>9</v>
      </c>
      <c r="H25" t="s">
        <v>738</v>
      </c>
      <c r="I25" t="s">
        <v>85</v>
      </c>
      <c r="J25">
        <v>15</v>
      </c>
      <c r="K25" t="s">
        <v>939</v>
      </c>
      <c r="L25" t="s">
        <v>739</v>
      </c>
      <c r="M25" t="s">
        <v>746</v>
      </c>
      <c r="N25">
        <v>2365</v>
      </c>
      <c r="O25" t="s">
        <v>409</v>
      </c>
      <c r="P25">
        <v>1</v>
      </c>
    </row>
    <row r="26" spans="1:16" x14ac:dyDescent="0.35">
      <c r="A26" t="s">
        <v>618</v>
      </c>
      <c r="B26">
        <v>1055</v>
      </c>
      <c r="C26">
        <v>1181</v>
      </c>
      <c r="D26">
        <v>1438</v>
      </c>
      <c r="E26">
        <v>1793</v>
      </c>
      <c r="F26">
        <v>1993</v>
      </c>
      <c r="G26">
        <v>9</v>
      </c>
      <c r="H26" t="s">
        <v>614</v>
      </c>
      <c r="I26" t="s">
        <v>92</v>
      </c>
      <c r="J26">
        <v>9</v>
      </c>
      <c r="K26" t="s">
        <v>879</v>
      </c>
      <c r="L26" t="s">
        <v>609</v>
      </c>
      <c r="M26" t="s">
        <v>619</v>
      </c>
      <c r="N26">
        <v>29275</v>
      </c>
      <c r="O26" t="s">
        <v>409</v>
      </c>
      <c r="P26">
        <v>1</v>
      </c>
    </row>
    <row r="27" spans="1:16" x14ac:dyDescent="0.35">
      <c r="A27" t="s">
        <v>575</v>
      </c>
      <c r="B27">
        <v>889</v>
      </c>
      <c r="C27">
        <v>1091</v>
      </c>
      <c r="D27">
        <v>1347</v>
      </c>
      <c r="E27">
        <v>1675</v>
      </c>
      <c r="F27">
        <v>1958</v>
      </c>
      <c r="G27">
        <v>9</v>
      </c>
      <c r="H27" t="s">
        <v>462</v>
      </c>
      <c r="I27" t="s">
        <v>81</v>
      </c>
      <c r="J27">
        <v>7</v>
      </c>
      <c r="K27" t="s">
        <v>860</v>
      </c>
      <c r="L27" t="s">
        <v>576</v>
      </c>
      <c r="M27" t="s">
        <v>577</v>
      </c>
      <c r="N27">
        <v>4285</v>
      </c>
      <c r="O27" t="s">
        <v>409</v>
      </c>
      <c r="P27">
        <v>1</v>
      </c>
    </row>
    <row r="28" spans="1:16" x14ac:dyDescent="0.35">
      <c r="A28" t="s">
        <v>578</v>
      </c>
      <c r="B28">
        <v>1004</v>
      </c>
      <c r="C28">
        <v>1155</v>
      </c>
      <c r="D28">
        <v>1522</v>
      </c>
      <c r="E28">
        <v>2178</v>
      </c>
      <c r="F28">
        <v>2635</v>
      </c>
      <c r="G28">
        <v>9</v>
      </c>
      <c r="H28" t="s">
        <v>579</v>
      </c>
      <c r="I28" t="s">
        <v>115</v>
      </c>
      <c r="J28">
        <v>7</v>
      </c>
      <c r="K28" t="s">
        <v>861</v>
      </c>
      <c r="L28" t="s">
        <v>576</v>
      </c>
      <c r="M28" t="s">
        <v>580</v>
      </c>
      <c r="N28">
        <v>13040</v>
      </c>
      <c r="O28" t="s">
        <v>409</v>
      </c>
      <c r="P28">
        <v>1</v>
      </c>
    </row>
    <row r="29" spans="1:16" x14ac:dyDescent="0.35">
      <c r="A29" t="s">
        <v>669</v>
      </c>
      <c r="B29">
        <v>846</v>
      </c>
      <c r="C29">
        <v>1007</v>
      </c>
      <c r="D29">
        <v>1282</v>
      </c>
      <c r="E29">
        <v>1835</v>
      </c>
      <c r="F29">
        <v>2220</v>
      </c>
      <c r="G29">
        <v>9</v>
      </c>
      <c r="H29" t="s">
        <v>670</v>
      </c>
      <c r="I29" t="s">
        <v>117</v>
      </c>
      <c r="J29">
        <v>11</v>
      </c>
      <c r="K29" t="s">
        <v>903</v>
      </c>
      <c r="L29" t="s">
        <v>667</v>
      </c>
      <c r="M29" t="s">
        <v>671</v>
      </c>
      <c r="N29">
        <v>16015</v>
      </c>
      <c r="O29" t="s">
        <v>409</v>
      </c>
      <c r="P29">
        <v>1</v>
      </c>
    </row>
    <row r="30" spans="1:16" x14ac:dyDescent="0.35">
      <c r="A30" t="s">
        <v>531</v>
      </c>
      <c r="B30">
        <v>806</v>
      </c>
      <c r="C30">
        <v>950</v>
      </c>
      <c r="D30">
        <v>1222</v>
      </c>
      <c r="E30">
        <v>1525</v>
      </c>
      <c r="F30">
        <v>1657</v>
      </c>
      <c r="G30">
        <v>9</v>
      </c>
      <c r="H30" t="s">
        <v>522</v>
      </c>
      <c r="I30" t="s">
        <v>88</v>
      </c>
      <c r="J30">
        <v>5</v>
      </c>
      <c r="K30" t="s">
        <v>838</v>
      </c>
      <c r="L30" t="s">
        <v>523</v>
      </c>
      <c r="M30" t="s">
        <v>532</v>
      </c>
      <c r="N30">
        <v>1470</v>
      </c>
      <c r="O30" t="s">
        <v>409</v>
      </c>
      <c r="P30">
        <v>0</v>
      </c>
    </row>
    <row r="31" spans="1:16" x14ac:dyDescent="0.35">
      <c r="A31" t="s">
        <v>715</v>
      </c>
      <c r="B31">
        <v>889</v>
      </c>
      <c r="C31">
        <v>1091</v>
      </c>
      <c r="D31">
        <v>1347</v>
      </c>
      <c r="E31">
        <v>1675</v>
      </c>
      <c r="F31">
        <v>1958</v>
      </c>
      <c r="G31">
        <v>9</v>
      </c>
      <c r="H31" t="s">
        <v>462</v>
      </c>
      <c r="I31" t="s">
        <v>81</v>
      </c>
      <c r="J31">
        <v>13</v>
      </c>
      <c r="K31" t="s">
        <v>925</v>
      </c>
      <c r="L31" t="s">
        <v>711</v>
      </c>
      <c r="M31" t="s">
        <v>716</v>
      </c>
      <c r="N31">
        <v>5440</v>
      </c>
      <c r="O31" t="s">
        <v>409</v>
      </c>
      <c r="P31">
        <v>1</v>
      </c>
    </row>
    <row r="32" spans="1:16" x14ac:dyDescent="0.35">
      <c r="A32" t="s">
        <v>533</v>
      </c>
      <c r="B32">
        <v>806</v>
      </c>
      <c r="C32">
        <v>950</v>
      </c>
      <c r="D32">
        <v>1222</v>
      </c>
      <c r="E32">
        <v>1525</v>
      </c>
      <c r="F32">
        <v>1657</v>
      </c>
      <c r="G32">
        <v>9</v>
      </c>
      <c r="H32" t="s">
        <v>522</v>
      </c>
      <c r="I32" t="s">
        <v>88</v>
      </c>
      <c r="J32">
        <v>5</v>
      </c>
      <c r="K32" t="s">
        <v>839</v>
      </c>
      <c r="L32" t="s">
        <v>523</v>
      </c>
      <c r="M32" t="s">
        <v>534</v>
      </c>
      <c r="N32">
        <v>1365</v>
      </c>
      <c r="O32" t="s">
        <v>409</v>
      </c>
      <c r="P32">
        <v>0</v>
      </c>
    </row>
    <row r="33" spans="1:16" x14ac:dyDescent="0.35">
      <c r="A33" t="s">
        <v>717</v>
      </c>
      <c r="B33">
        <v>889</v>
      </c>
      <c r="C33">
        <v>1091</v>
      </c>
      <c r="D33">
        <v>1347</v>
      </c>
      <c r="E33">
        <v>1675</v>
      </c>
      <c r="F33">
        <v>1958</v>
      </c>
      <c r="G33">
        <v>9</v>
      </c>
      <c r="H33" t="s">
        <v>462</v>
      </c>
      <c r="I33" t="s">
        <v>81</v>
      </c>
      <c r="J33">
        <v>13</v>
      </c>
      <c r="K33" t="s">
        <v>926</v>
      </c>
      <c r="L33" t="s">
        <v>711</v>
      </c>
      <c r="M33" t="s">
        <v>718</v>
      </c>
      <c r="N33">
        <v>12460</v>
      </c>
      <c r="O33" t="s">
        <v>409</v>
      </c>
      <c r="P33">
        <v>1</v>
      </c>
    </row>
    <row r="34" spans="1:16" x14ac:dyDescent="0.35">
      <c r="A34" t="s">
        <v>581</v>
      </c>
      <c r="B34">
        <v>889</v>
      </c>
      <c r="C34">
        <v>1091</v>
      </c>
      <c r="D34">
        <v>1347</v>
      </c>
      <c r="E34">
        <v>1675</v>
      </c>
      <c r="F34">
        <v>1958</v>
      </c>
      <c r="G34">
        <v>9</v>
      </c>
      <c r="H34" t="s">
        <v>462</v>
      </c>
      <c r="I34" t="s">
        <v>81</v>
      </c>
      <c r="J34">
        <v>7</v>
      </c>
      <c r="K34" t="s">
        <v>862</v>
      </c>
      <c r="L34" t="s">
        <v>576</v>
      </c>
      <c r="M34" t="s">
        <v>582</v>
      </c>
      <c r="N34">
        <v>14020</v>
      </c>
      <c r="O34" t="s">
        <v>409</v>
      </c>
      <c r="P34">
        <v>1</v>
      </c>
    </row>
    <row r="35" spans="1:16" x14ac:dyDescent="0.35">
      <c r="A35" t="s">
        <v>420</v>
      </c>
      <c r="B35">
        <v>1138</v>
      </c>
      <c r="C35">
        <v>1350</v>
      </c>
      <c r="D35">
        <v>1725</v>
      </c>
      <c r="E35">
        <v>2171</v>
      </c>
      <c r="F35">
        <v>2557</v>
      </c>
      <c r="G35">
        <v>9</v>
      </c>
      <c r="H35" t="s">
        <v>411</v>
      </c>
      <c r="I35" t="s">
        <v>94</v>
      </c>
      <c r="J35">
        <v>1</v>
      </c>
      <c r="K35" t="s">
        <v>785</v>
      </c>
      <c r="L35" t="s">
        <v>412</v>
      </c>
      <c r="M35" t="s">
        <v>421</v>
      </c>
      <c r="N35">
        <v>84575</v>
      </c>
      <c r="O35" t="s">
        <v>409</v>
      </c>
      <c r="P35">
        <v>1</v>
      </c>
    </row>
    <row r="36" spans="1:16" x14ac:dyDescent="0.35">
      <c r="A36" t="s">
        <v>422</v>
      </c>
      <c r="B36">
        <v>1292</v>
      </c>
      <c r="C36">
        <v>1621</v>
      </c>
      <c r="D36">
        <v>1958</v>
      </c>
      <c r="E36">
        <v>2439</v>
      </c>
      <c r="F36">
        <v>2720</v>
      </c>
      <c r="G36">
        <v>9</v>
      </c>
      <c r="H36" t="s">
        <v>423</v>
      </c>
      <c r="I36" t="s">
        <v>125</v>
      </c>
      <c r="J36">
        <v>1</v>
      </c>
      <c r="K36" t="s">
        <v>786</v>
      </c>
      <c r="L36" t="s">
        <v>412</v>
      </c>
      <c r="M36" t="s">
        <v>424</v>
      </c>
      <c r="N36">
        <v>21740</v>
      </c>
      <c r="O36" t="s">
        <v>409</v>
      </c>
      <c r="P36">
        <v>1</v>
      </c>
    </row>
    <row r="37" spans="1:16" x14ac:dyDescent="0.35">
      <c r="A37" t="s">
        <v>583</v>
      </c>
      <c r="B37">
        <v>1004</v>
      </c>
      <c r="C37">
        <v>1155</v>
      </c>
      <c r="D37">
        <v>1522</v>
      </c>
      <c r="E37">
        <v>2178</v>
      </c>
      <c r="F37">
        <v>2635</v>
      </c>
      <c r="G37">
        <v>9</v>
      </c>
      <c r="H37" t="s">
        <v>579</v>
      </c>
      <c r="I37" t="s">
        <v>115</v>
      </c>
      <c r="J37">
        <v>7</v>
      </c>
      <c r="K37" t="s">
        <v>863</v>
      </c>
      <c r="L37" t="s">
        <v>576</v>
      </c>
      <c r="M37" t="s">
        <v>584</v>
      </c>
      <c r="N37">
        <v>4545</v>
      </c>
      <c r="O37" t="s">
        <v>409</v>
      </c>
      <c r="P37">
        <v>1</v>
      </c>
    </row>
    <row r="38" spans="1:16" x14ac:dyDescent="0.35">
      <c r="A38" t="s">
        <v>620</v>
      </c>
      <c r="B38">
        <v>939</v>
      </c>
      <c r="C38">
        <v>1177</v>
      </c>
      <c r="D38">
        <v>1423</v>
      </c>
      <c r="E38">
        <v>1770</v>
      </c>
      <c r="F38">
        <v>2325</v>
      </c>
      <c r="G38">
        <v>9</v>
      </c>
      <c r="H38" t="s">
        <v>608</v>
      </c>
      <c r="I38" t="s">
        <v>83</v>
      </c>
      <c r="J38">
        <v>9</v>
      </c>
      <c r="K38" t="s">
        <v>880</v>
      </c>
      <c r="L38" t="s">
        <v>609</v>
      </c>
      <c r="M38" t="s">
        <v>621</v>
      </c>
      <c r="N38">
        <v>12700</v>
      </c>
      <c r="O38" t="s">
        <v>409</v>
      </c>
      <c r="P38">
        <v>1</v>
      </c>
    </row>
    <row r="39" spans="1:16" x14ac:dyDescent="0.35">
      <c r="A39" t="s">
        <v>585</v>
      </c>
      <c r="B39">
        <v>889</v>
      </c>
      <c r="C39">
        <v>1091</v>
      </c>
      <c r="D39">
        <v>1347</v>
      </c>
      <c r="E39">
        <v>1675</v>
      </c>
      <c r="F39">
        <v>1958</v>
      </c>
      <c r="G39">
        <v>9</v>
      </c>
      <c r="H39" t="s">
        <v>462</v>
      </c>
      <c r="I39" t="s">
        <v>81</v>
      </c>
      <c r="J39">
        <v>7</v>
      </c>
      <c r="K39" t="s">
        <v>864</v>
      </c>
      <c r="L39" t="s">
        <v>576</v>
      </c>
      <c r="M39" t="s">
        <v>586</v>
      </c>
      <c r="N39">
        <v>7290</v>
      </c>
      <c r="O39" t="s">
        <v>409</v>
      </c>
      <c r="P39">
        <v>1</v>
      </c>
    </row>
    <row r="40" spans="1:16" x14ac:dyDescent="0.35">
      <c r="A40" t="s">
        <v>475</v>
      </c>
      <c r="B40">
        <v>889</v>
      </c>
      <c r="C40">
        <v>1091</v>
      </c>
      <c r="D40">
        <v>1347</v>
      </c>
      <c r="E40">
        <v>1675</v>
      </c>
      <c r="F40">
        <v>1958</v>
      </c>
      <c r="G40">
        <v>9</v>
      </c>
      <c r="H40" t="s">
        <v>462</v>
      </c>
      <c r="I40" t="s">
        <v>81</v>
      </c>
      <c r="J40">
        <v>3</v>
      </c>
      <c r="K40" t="s">
        <v>811</v>
      </c>
      <c r="L40" t="s">
        <v>463</v>
      </c>
      <c r="M40" t="s">
        <v>476</v>
      </c>
      <c r="N40">
        <v>5220</v>
      </c>
      <c r="O40" t="s">
        <v>409</v>
      </c>
      <c r="P40">
        <v>1</v>
      </c>
    </row>
    <row r="41" spans="1:16" x14ac:dyDescent="0.35">
      <c r="A41" t="s">
        <v>587</v>
      </c>
      <c r="B41">
        <v>889</v>
      </c>
      <c r="C41">
        <v>1091</v>
      </c>
      <c r="D41">
        <v>1347</v>
      </c>
      <c r="E41">
        <v>1675</v>
      </c>
      <c r="F41">
        <v>1958</v>
      </c>
      <c r="G41">
        <v>9</v>
      </c>
      <c r="H41" t="s">
        <v>462</v>
      </c>
      <c r="I41" t="s">
        <v>81</v>
      </c>
      <c r="J41">
        <v>7</v>
      </c>
      <c r="K41" t="s">
        <v>865</v>
      </c>
      <c r="L41" t="s">
        <v>576</v>
      </c>
      <c r="M41" t="s">
        <v>588</v>
      </c>
      <c r="N41">
        <v>9070</v>
      </c>
      <c r="O41" t="s">
        <v>409</v>
      </c>
      <c r="P41">
        <v>1</v>
      </c>
    </row>
    <row r="42" spans="1:16" x14ac:dyDescent="0.35">
      <c r="A42" t="s">
        <v>589</v>
      </c>
      <c r="B42">
        <v>889</v>
      </c>
      <c r="C42">
        <v>1091</v>
      </c>
      <c r="D42">
        <v>1347</v>
      </c>
      <c r="E42">
        <v>1675</v>
      </c>
      <c r="F42">
        <v>1958</v>
      </c>
      <c r="G42">
        <v>9</v>
      </c>
      <c r="H42" t="s">
        <v>462</v>
      </c>
      <c r="I42" t="s">
        <v>81</v>
      </c>
      <c r="J42">
        <v>7</v>
      </c>
      <c r="K42" t="s">
        <v>866</v>
      </c>
      <c r="L42" t="s">
        <v>576</v>
      </c>
      <c r="M42" t="s">
        <v>590</v>
      </c>
      <c r="N42">
        <v>12890</v>
      </c>
      <c r="O42" t="s">
        <v>409</v>
      </c>
      <c r="P42">
        <v>1</v>
      </c>
    </row>
    <row r="43" spans="1:16" x14ac:dyDescent="0.35">
      <c r="A43" t="s">
        <v>477</v>
      </c>
      <c r="B43">
        <v>889</v>
      </c>
      <c r="C43">
        <v>1091</v>
      </c>
      <c r="D43">
        <v>1347</v>
      </c>
      <c r="E43">
        <v>1675</v>
      </c>
      <c r="F43">
        <v>1958</v>
      </c>
      <c r="G43">
        <v>9</v>
      </c>
      <c r="H43" t="s">
        <v>462</v>
      </c>
      <c r="I43" t="s">
        <v>81</v>
      </c>
      <c r="J43">
        <v>3</v>
      </c>
      <c r="K43" t="s">
        <v>812</v>
      </c>
      <c r="L43" t="s">
        <v>463</v>
      </c>
      <c r="M43" t="s">
        <v>478</v>
      </c>
      <c r="N43">
        <v>50810</v>
      </c>
      <c r="O43" t="s">
        <v>409</v>
      </c>
      <c r="P43">
        <v>1</v>
      </c>
    </row>
    <row r="44" spans="1:16" x14ac:dyDescent="0.35">
      <c r="A44" t="s">
        <v>622</v>
      </c>
      <c r="B44">
        <v>1055</v>
      </c>
      <c r="C44">
        <v>1181</v>
      </c>
      <c r="D44">
        <v>1438</v>
      </c>
      <c r="E44">
        <v>1793</v>
      </c>
      <c r="F44">
        <v>1993</v>
      </c>
      <c r="G44">
        <v>9</v>
      </c>
      <c r="H44" t="s">
        <v>614</v>
      </c>
      <c r="I44" t="s">
        <v>92</v>
      </c>
      <c r="J44">
        <v>9</v>
      </c>
      <c r="K44" t="s">
        <v>881</v>
      </c>
      <c r="L44" t="s">
        <v>609</v>
      </c>
      <c r="M44" t="s">
        <v>623</v>
      </c>
      <c r="N44">
        <v>29005</v>
      </c>
      <c r="O44" t="s">
        <v>409</v>
      </c>
      <c r="P44">
        <v>1</v>
      </c>
    </row>
    <row r="45" spans="1:16" x14ac:dyDescent="0.35">
      <c r="A45" t="s">
        <v>672</v>
      </c>
      <c r="B45">
        <v>810</v>
      </c>
      <c r="C45">
        <v>976</v>
      </c>
      <c r="D45">
        <v>1227</v>
      </c>
      <c r="E45">
        <v>1584</v>
      </c>
      <c r="F45">
        <v>2027</v>
      </c>
      <c r="G45">
        <v>9</v>
      </c>
      <c r="H45" t="s">
        <v>666</v>
      </c>
      <c r="I45" t="s">
        <v>99</v>
      </c>
      <c r="J45">
        <v>11</v>
      </c>
      <c r="K45" t="s">
        <v>904</v>
      </c>
      <c r="L45" t="s">
        <v>667</v>
      </c>
      <c r="M45" t="s">
        <v>673</v>
      </c>
      <c r="N45">
        <v>18885</v>
      </c>
      <c r="O45" t="s">
        <v>409</v>
      </c>
      <c r="P45">
        <v>1</v>
      </c>
    </row>
    <row r="46" spans="1:16" x14ac:dyDescent="0.35">
      <c r="A46" t="s">
        <v>479</v>
      </c>
      <c r="B46">
        <v>889</v>
      </c>
      <c r="C46">
        <v>1091</v>
      </c>
      <c r="D46">
        <v>1347</v>
      </c>
      <c r="E46">
        <v>1675</v>
      </c>
      <c r="F46">
        <v>1958</v>
      </c>
      <c r="G46">
        <v>9</v>
      </c>
      <c r="H46" t="s">
        <v>462</v>
      </c>
      <c r="I46" t="s">
        <v>81</v>
      </c>
      <c r="J46">
        <v>3</v>
      </c>
      <c r="K46" t="s">
        <v>813</v>
      </c>
      <c r="L46" t="s">
        <v>463</v>
      </c>
      <c r="M46" t="s">
        <v>480</v>
      </c>
      <c r="N46">
        <v>11410</v>
      </c>
      <c r="O46" t="s">
        <v>409</v>
      </c>
      <c r="P46">
        <v>1</v>
      </c>
    </row>
    <row r="47" spans="1:16" x14ac:dyDescent="0.35">
      <c r="A47" t="s">
        <v>747</v>
      </c>
      <c r="B47">
        <v>816</v>
      </c>
      <c r="C47">
        <v>818</v>
      </c>
      <c r="D47">
        <v>1036</v>
      </c>
      <c r="E47">
        <v>1307</v>
      </c>
      <c r="F47">
        <v>1695</v>
      </c>
      <c r="G47">
        <v>9</v>
      </c>
      <c r="H47" t="s">
        <v>738</v>
      </c>
      <c r="I47" t="s">
        <v>85</v>
      </c>
      <c r="J47">
        <v>15</v>
      </c>
      <c r="K47" t="s">
        <v>940</v>
      </c>
      <c r="L47" t="s">
        <v>739</v>
      </c>
      <c r="M47" t="s">
        <v>748</v>
      </c>
      <c r="N47">
        <v>1640</v>
      </c>
      <c r="O47" t="s">
        <v>409</v>
      </c>
      <c r="P47">
        <v>1</v>
      </c>
    </row>
    <row r="48" spans="1:16" x14ac:dyDescent="0.35">
      <c r="A48" t="s">
        <v>425</v>
      </c>
      <c r="B48">
        <v>954</v>
      </c>
      <c r="C48">
        <v>1156</v>
      </c>
      <c r="D48">
        <v>1446</v>
      </c>
      <c r="E48">
        <v>1842</v>
      </c>
      <c r="F48">
        <v>2217</v>
      </c>
      <c r="G48">
        <v>9</v>
      </c>
      <c r="H48" t="s">
        <v>416</v>
      </c>
      <c r="I48" t="s">
        <v>102</v>
      </c>
      <c r="J48">
        <v>1</v>
      </c>
      <c r="K48" t="s">
        <v>787</v>
      </c>
      <c r="L48" t="s">
        <v>412</v>
      </c>
      <c r="M48" t="s">
        <v>426</v>
      </c>
      <c r="N48">
        <v>7605</v>
      </c>
      <c r="O48" t="s">
        <v>409</v>
      </c>
      <c r="P48">
        <v>1</v>
      </c>
    </row>
    <row r="49" spans="1:16" x14ac:dyDescent="0.35">
      <c r="A49" t="s">
        <v>719</v>
      </c>
      <c r="B49">
        <v>889</v>
      </c>
      <c r="C49">
        <v>1091</v>
      </c>
      <c r="D49">
        <v>1347</v>
      </c>
      <c r="E49">
        <v>1675</v>
      </c>
      <c r="F49">
        <v>1958</v>
      </c>
      <c r="G49">
        <v>9</v>
      </c>
      <c r="H49" t="s">
        <v>462</v>
      </c>
      <c r="I49" t="s">
        <v>81</v>
      </c>
      <c r="J49">
        <v>13</v>
      </c>
      <c r="K49" t="s">
        <v>927</v>
      </c>
      <c r="L49" t="s">
        <v>711</v>
      </c>
      <c r="M49" t="s">
        <v>720</v>
      </c>
      <c r="N49">
        <v>15950</v>
      </c>
      <c r="O49" t="s">
        <v>409</v>
      </c>
      <c r="P49">
        <v>1</v>
      </c>
    </row>
    <row r="50" spans="1:16" x14ac:dyDescent="0.35">
      <c r="A50" t="s">
        <v>481</v>
      </c>
      <c r="B50">
        <v>889</v>
      </c>
      <c r="C50">
        <v>1091</v>
      </c>
      <c r="D50">
        <v>1347</v>
      </c>
      <c r="E50">
        <v>1675</v>
      </c>
      <c r="F50">
        <v>1958</v>
      </c>
      <c r="G50">
        <v>9</v>
      </c>
      <c r="H50" t="s">
        <v>462</v>
      </c>
      <c r="I50" t="s">
        <v>81</v>
      </c>
      <c r="J50">
        <v>3</v>
      </c>
      <c r="K50" t="s">
        <v>814</v>
      </c>
      <c r="L50" t="s">
        <v>463</v>
      </c>
      <c r="M50" t="s">
        <v>482</v>
      </c>
      <c r="N50">
        <v>44610</v>
      </c>
      <c r="O50" t="s">
        <v>409</v>
      </c>
      <c r="P50">
        <v>1</v>
      </c>
    </row>
    <row r="51" spans="1:16" x14ac:dyDescent="0.35">
      <c r="A51" t="s">
        <v>591</v>
      </c>
      <c r="B51">
        <v>1004</v>
      </c>
      <c r="C51">
        <v>1155</v>
      </c>
      <c r="D51">
        <v>1522</v>
      </c>
      <c r="E51">
        <v>2178</v>
      </c>
      <c r="F51">
        <v>2635</v>
      </c>
      <c r="G51">
        <v>9</v>
      </c>
      <c r="H51" t="s">
        <v>579</v>
      </c>
      <c r="I51" t="s">
        <v>115</v>
      </c>
      <c r="J51">
        <v>7</v>
      </c>
      <c r="K51" t="s">
        <v>867</v>
      </c>
      <c r="L51" t="s">
        <v>576</v>
      </c>
      <c r="M51" t="s">
        <v>592</v>
      </c>
      <c r="N51">
        <v>6590</v>
      </c>
      <c r="O51" t="s">
        <v>409</v>
      </c>
      <c r="P51">
        <v>1</v>
      </c>
    </row>
    <row r="52" spans="1:16" x14ac:dyDescent="0.35">
      <c r="A52" t="s">
        <v>427</v>
      </c>
      <c r="B52">
        <v>954</v>
      </c>
      <c r="C52">
        <v>1156</v>
      </c>
      <c r="D52">
        <v>1446</v>
      </c>
      <c r="E52">
        <v>1842</v>
      </c>
      <c r="F52">
        <v>2217</v>
      </c>
      <c r="G52">
        <v>9</v>
      </c>
      <c r="H52" t="s">
        <v>416</v>
      </c>
      <c r="I52" t="s">
        <v>102</v>
      </c>
      <c r="J52">
        <v>1</v>
      </c>
      <c r="K52" t="s">
        <v>788</v>
      </c>
      <c r="L52" t="s">
        <v>412</v>
      </c>
      <c r="M52" t="s">
        <v>428</v>
      </c>
      <c r="N52">
        <v>61610</v>
      </c>
      <c r="O52" t="s">
        <v>409</v>
      </c>
      <c r="P52">
        <v>1</v>
      </c>
    </row>
    <row r="53" spans="1:16" x14ac:dyDescent="0.35">
      <c r="A53" t="s">
        <v>483</v>
      </c>
      <c r="B53">
        <v>889</v>
      </c>
      <c r="C53">
        <v>1091</v>
      </c>
      <c r="D53">
        <v>1347</v>
      </c>
      <c r="E53">
        <v>1675</v>
      </c>
      <c r="F53">
        <v>1958</v>
      </c>
      <c r="G53">
        <v>9</v>
      </c>
      <c r="H53" t="s">
        <v>462</v>
      </c>
      <c r="I53" t="s">
        <v>81</v>
      </c>
      <c r="J53">
        <v>3</v>
      </c>
      <c r="K53" t="s">
        <v>815</v>
      </c>
      <c r="L53" t="s">
        <v>463</v>
      </c>
      <c r="M53" t="s">
        <v>484</v>
      </c>
      <c r="N53">
        <v>25595</v>
      </c>
      <c r="O53" t="s">
        <v>409</v>
      </c>
      <c r="P53">
        <v>1</v>
      </c>
    </row>
    <row r="54" spans="1:16" x14ac:dyDescent="0.35">
      <c r="A54" t="s">
        <v>674</v>
      </c>
      <c r="B54">
        <v>810</v>
      </c>
      <c r="C54">
        <v>976</v>
      </c>
      <c r="D54">
        <v>1227</v>
      </c>
      <c r="E54">
        <v>1584</v>
      </c>
      <c r="F54">
        <v>2027</v>
      </c>
      <c r="G54">
        <v>9</v>
      </c>
      <c r="H54" t="s">
        <v>666</v>
      </c>
      <c r="I54" t="s">
        <v>99</v>
      </c>
      <c r="J54">
        <v>11</v>
      </c>
      <c r="K54" t="s">
        <v>905</v>
      </c>
      <c r="L54" t="s">
        <v>667</v>
      </c>
      <c r="M54" t="s">
        <v>675</v>
      </c>
      <c r="N54">
        <v>1910</v>
      </c>
      <c r="O54" t="s">
        <v>409</v>
      </c>
      <c r="P54">
        <v>1</v>
      </c>
    </row>
    <row r="55" spans="1:16" x14ac:dyDescent="0.35">
      <c r="A55" t="s">
        <v>485</v>
      </c>
      <c r="B55">
        <v>889</v>
      </c>
      <c r="C55">
        <v>1091</v>
      </c>
      <c r="D55">
        <v>1347</v>
      </c>
      <c r="E55">
        <v>1675</v>
      </c>
      <c r="F55">
        <v>1958</v>
      </c>
      <c r="G55">
        <v>9</v>
      </c>
      <c r="H55" t="s">
        <v>462</v>
      </c>
      <c r="I55" t="s">
        <v>81</v>
      </c>
      <c r="J55">
        <v>3</v>
      </c>
      <c r="K55" t="s">
        <v>816</v>
      </c>
      <c r="L55" t="s">
        <v>463</v>
      </c>
      <c r="M55" t="s">
        <v>486</v>
      </c>
      <c r="N55">
        <v>34690</v>
      </c>
      <c r="O55" t="s">
        <v>409</v>
      </c>
      <c r="P55">
        <v>1</v>
      </c>
    </row>
    <row r="56" spans="1:16" x14ac:dyDescent="0.35">
      <c r="A56" t="s">
        <v>535</v>
      </c>
      <c r="B56">
        <v>806</v>
      </c>
      <c r="C56">
        <v>950</v>
      </c>
      <c r="D56">
        <v>1222</v>
      </c>
      <c r="E56">
        <v>1525</v>
      </c>
      <c r="F56">
        <v>1657</v>
      </c>
      <c r="G56">
        <v>9</v>
      </c>
      <c r="H56" t="s">
        <v>522</v>
      </c>
      <c r="I56" t="s">
        <v>88</v>
      </c>
      <c r="J56">
        <v>5</v>
      </c>
      <c r="K56" t="s">
        <v>840</v>
      </c>
      <c r="L56" t="s">
        <v>523</v>
      </c>
      <c r="M56" t="s">
        <v>536</v>
      </c>
      <c r="N56">
        <v>2915</v>
      </c>
      <c r="O56" t="s">
        <v>409</v>
      </c>
      <c r="P56">
        <v>0</v>
      </c>
    </row>
    <row r="57" spans="1:16" x14ac:dyDescent="0.35">
      <c r="A57" t="s">
        <v>487</v>
      </c>
      <c r="B57">
        <v>889</v>
      </c>
      <c r="C57">
        <v>1091</v>
      </c>
      <c r="D57">
        <v>1347</v>
      </c>
      <c r="E57">
        <v>1675</v>
      </c>
      <c r="F57">
        <v>1958</v>
      </c>
      <c r="G57">
        <v>9</v>
      </c>
      <c r="H57" t="s">
        <v>462</v>
      </c>
      <c r="I57" t="s">
        <v>81</v>
      </c>
      <c r="J57">
        <v>3</v>
      </c>
      <c r="K57" t="s">
        <v>817</v>
      </c>
      <c r="L57" t="s">
        <v>463</v>
      </c>
      <c r="M57" t="s">
        <v>488</v>
      </c>
      <c r="N57">
        <v>11325</v>
      </c>
      <c r="O57" t="s">
        <v>409</v>
      </c>
      <c r="P57">
        <v>1</v>
      </c>
    </row>
    <row r="58" spans="1:16" x14ac:dyDescent="0.35">
      <c r="A58" t="s">
        <v>429</v>
      </c>
      <c r="B58">
        <v>1292</v>
      </c>
      <c r="C58">
        <v>1621</v>
      </c>
      <c r="D58">
        <v>1958</v>
      </c>
      <c r="E58">
        <v>2439</v>
      </c>
      <c r="F58">
        <v>2720</v>
      </c>
      <c r="G58">
        <v>9</v>
      </c>
      <c r="H58" t="s">
        <v>423</v>
      </c>
      <c r="I58" t="s">
        <v>125</v>
      </c>
      <c r="J58">
        <v>1</v>
      </c>
      <c r="K58" t="s">
        <v>789</v>
      </c>
      <c r="L58" t="s">
        <v>412</v>
      </c>
      <c r="M58" t="s">
        <v>430</v>
      </c>
      <c r="N58">
        <v>62780</v>
      </c>
      <c r="O58" t="s">
        <v>409</v>
      </c>
      <c r="P58">
        <v>1</v>
      </c>
    </row>
    <row r="59" spans="1:16" x14ac:dyDescent="0.35">
      <c r="A59" t="s">
        <v>676</v>
      </c>
      <c r="B59">
        <v>810</v>
      </c>
      <c r="C59">
        <v>976</v>
      </c>
      <c r="D59">
        <v>1227</v>
      </c>
      <c r="E59">
        <v>1584</v>
      </c>
      <c r="F59">
        <v>2027</v>
      </c>
      <c r="G59">
        <v>9</v>
      </c>
      <c r="H59" t="s">
        <v>666</v>
      </c>
      <c r="I59" t="s">
        <v>99</v>
      </c>
      <c r="J59">
        <v>11</v>
      </c>
      <c r="K59" t="s">
        <v>906</v>
      </c>
      <c r="L59" t="s">
        <v>667</v>
      </c>
      <c r="M59" t="s">
        <v>677</v>
      </c>
      <c r="N59">
        <v>11790</v>
      </c>
      <c r="O59" t="s">
        <v>409</v>
      </c>
      <c r="P59">
        <v>1</v>
      </c>
    </row>
    <row r="60" spans="1:16" x14ac:dyDescent="0.35">
      <c r="A60" t="s">
        <v>678</v>
      </c>
      <c r="B60">
        <v>810</v>
      </c>
      <c r="C60">
        <v>976</v>
      </c>
      <c r="D60">
        <v>1227</v>
      </c>
      <c r="E60">
        <v>1584</v>
      </c>
      <c r="F60">
        <v>2027</v>
      </c>
      <c r="G60">
        <v>9</v>
      </c>
      <c r="H60" t="s">
        <v>666</v>
      </c>
      <c r="I60" t="s">
        <v>99</v>
      </c>
      <c r="J60">
        <v>11</v>
      </c>
      <c r="K60" t="s">
        <v>907</v>
      </c>
      <c r="L60" t="s">
        <v>667</v>
      </c>
      <c r="M60" t="s">
        <v>679</v>
      </c>
      <c r="N60">
        <v>39490</v>
      </c>
      <c r="O60" t="s">
        <v>409</v>
      </c>
      <c r="P60">
        <v>1</v>
      </c>
    </row>
    <row r="61" spans="1:16" x14ac:dyDescent="0.35">
      <c r="A61" t="s">
        <v>624</v>
      </c>
      <c r="B61">
        <v>1055</v>
      </c>
      <c r="C61">
        <v>1181</v>
      </c>
      <c r="D61">
        <v>1438</v>
      </c>
      <c r="E61">
        <v>1793</v>
      </c>
      <c r="F61">
        <v>1993</v>
      </c>
      <c r="G61">
        <v>9</v>
      </c>
      <c r="H61" t="s">
        <v>614</v>
      </c>
      <c r="I61" t="s">
        <v>92</v>
      </c>
      <c r="J61">
        <v>9</v>
      </c>
      <c r="K61" t="s">
        <v>882</v>
      </c>
      <c r="L61" t="s">
        <v>609</v>
      </c>
      <c r="M61" t="s">
        <v>625</v>
      </c>
      <c r="N61">
        <v>22375</v>
      </c>
      <c r="O61" t="s">
        <v>409</v>
      </c>
      <c r="P61">
        <v>1</v>
      </c>
    </row>
    <row r="62" spans="1:16" x14ac:dyDescent="0.35">
      <c r="A62" t="s">
        <v>593</v>
      </c>
      <c r="B62">
        <v>889</v>
      </c>
      <c r="C62">
        <v>1091</v>
      </c>
      <c r="D62">
        <v>1347</v>
      </c>
      <c r="E62">
        <v>1675</v>
      </c>
      <c r="F62">
        <v>1958</v>
      </c>
      <c r="G62">
        <v>9</v>
      </c>
      <c r="H62" t="s">
        <v>462</v>
      </c>
      <c r="I62" t="s">
        <v>81</v>
      </c>
      <c r="J62">
        <v>7</v>
      </c>
      <c r="K62" t="s">
        <v>868</v>
      </c>
      <c r="L62" t="s">
        <v>576</v>
      </c>
      <c r="M62" t="s">
        <v>594</v>
      </c>
      <c r="N62">
        <v>8305</v>
      </c>
      <c r="O62" t="s">
        <v>409</v>
      </c>
      <c r="P62">
        <v>1</v>
      </c>
    </row>
    <row r="63" spans="1:16" x14ac:dyDescent="0.35">
      <c r="A63" t="s">
        <v>626</v>
      </c>
      <c r="B63">
        <v>1055</v>
      </c>
      <c r="C63">
        <v>1181</v>
      </c>
      <c r="D63">
        <v>1438</v>
      </c>
      <c r="E63">
        <v>1793</v>
      </c>
      <c r="F63">
        <v>1993</v>
      </c>
      <c r="G63">
        <v>9</v>
      </c>
      <c r="H63" t="s">
        <v>614</v>
      </c>
      <c r="I63" t="s">
        <v>92</v>
      </c>
      <c r="J63">
        <v>9</v>
      </c>
      <c r="K63" t="s">
        <v>883</v>
      </c>
      <c r="L63" t="s">
        <v>609</v>
      </c>
      <c r="M63" t="s">
        <v>627</v>
      </c>
      <c r="N63">
        <v>61495</v>
      </c>
      <c r="O63" t="s">
        <v>409</v>
      </c>
      <c r="P63">
        <v>1</v>
      </c>
    </row>
    <row r="64" spans="1:16" x14ac:dyDescent="0.35">
      <c r="A64" t="s">
        <v>749</v>
      </c>
      <c r="B64">
        <v>816</v>
      </c>
      <c r="C64">
        <v>818</v>
      </c>
      <c r="D64">
        <v>1036</v>
      </c>
      <c r="E64">
        <v>1307</v>
      </c>
      <c r="F64">
        <v>1695</v>
      </c>
      <c r="G64">
        <v>9</v>
      </c>
      <c r="H64" t="s">
        <v>738</v>
      </c>
      <c r="I64" t="s">
        <v>85</v>
      </c>
      <c r="J64">
        <v>15</v>
      </c>
      <c r="K64" t="s">
        <v>941</v>
      </c>
      <c r="L64" t="s">
        <v>739</v>
      </c>
      <c r="M64" t="s">
        <v>750</v>
      </c>
      <c r="N64">
        <v>1830</v>
      </c>
      <c r="O64" t="s">
        <v>409</v>
      </c>
      <c r="P64">
        <v>1</v>
      </c>
    </row>
    <row r="65" spans="1:16" x14ac:dyDescent="0.35">
      <c r="A65" t="s">
        <v>489</v>
      </c>
      <c r="B65">
        <v>889</v>
      </c>
      <c r="C65">
        <v>1091</v>
      </c>
      <c r="D65">
        <v>1347</v>
      </c>
      <c r="E65">
        <v>1675</v>
      </c>
      <c r="F65">
        <v>1958</v>
      </c>
      <c r="G65">
        <v>9</v>
      </c>
      <c r="H65" t="s">
        <v>462</v>
      </c>
      <c r="I65" t="s">
        <v>81</v>
      </c>
      <c r="J65">
        <v>3</v>
      </c>
      <c r="K65" t="s">
        <v>818</v>
      </c>
      <c r="L65" t="s">
        <v>463</v>
      </c>
      <c r="M65" t="s">
        <v>490</v>
      </c>
      <c r="N65">
        <v>124390</v>
      </c>
      <c r="O65" t="s">
        <v>409</v>
      </c>
      <c r="P65">
        <v>1</v>
      </c>
    </row>
    <row r="66" spans="1:16" x14ac:dyDescent="0.35">
      <c r="A66" t="s">
        <v>491</v>
      </c>
      <c r="B66">
        <v>889</v>
      </c>
      <c r="C66">
        <v>1091</v>
      </c>
      <c r="D66">
        <v>1347</v>
      </c>
      <c r="E66">
        <v>1675</v>
      </c>
      <c r="F66">
        <v>1958</v>
      </c>
      <c r="G66">
        <v>9</v>
      </c>
      <c r="H66" t="s">
        <v>462</v>
      </c>
      <c r="I66" t="s">
        <v>81</v>
      </c>
      <c r="J66">
        <v>3</v>
      </c>
      <c r="K66" t="s">
        <v>819</v>
      </c>
      <c r="L66" t="s">
        <v>463</v>
      </c>
      <c r="M66" t="s">
        <v>492</v>
      </c>
      <c r="N66">
        <v>2085</v>
      </c>
      <c r="O66" t="s">
        <v>409</v>
      </c>
      <c r="P66">
        <v>1</v>
      </c>
    </row>
    <row r="67" spans="1:16" x14ac:dyDescent="0.35">
      <c r="A67" t="s">
        <v>537</v>
      </c>
      <c r="B67">
        <v>806</v>
      </c>
      <c r="C67">
        <v>950</v>
      </c>
      <c r="D67">
        <v>1222</v>
      </c>
      <c r="E67">
        <v>1525</v>
      </c>
      <c r="F67">
        <v>1657</v>
      </c>
      <c r="G67">
        <v>9</v>
      </c>
      <c r="H67" t="s">
        <v>522</v>
      </c>
      <c r="I67" t="s">
        <v>88</v>
      </c>
      <c r="J67">
        <v>5</v>
      </c>
      <c r="K67" t="s">
        <v>841</v>
      </c>
      <c r="L67" t="s">
        <v>523</v>
      </c>
      <c r="M67" t="s">
        <v>538</v>
      </c>
      <c r="N67">
        <v>5525</v>
      </c>
      <c r="O67" t="s">
        <v>409</v>
      </c>
      <c r="P67">
        <v>0</v>
      </c>
    </row>
    <row r="68" spans="1:16" x14ac:dyDescent="0.35">
      <c r="A68" t="s">
        <v>721</v>
      </c>
      <c r="B68">
        <v>889</v>
      </c>
      <c r="C68">
        <v>1091</v>
      </c>
      <c r="D68">
        <v>1347</v>
      </c>
      <c r="E68">
        <v>1675</v>
      </c>
      <c r="F68">
        <v>1958</v>
      </c>
      <c r="G68">
        <v>9</v>
      </c>
      <c r="H68" t="s">
        <v>462</v>
      </c>
      <c r="I68" t="s">
        <v>81</v>
      </c>
      <c r="J68">
        <v>13</v>
      </c>
      <c r="K68" t="s">
        <v>928</v>
      </c>
      <c r="L68" t="s">
        <v>711</v>
      </c>
      <c r="M68" t="s">
        <v>722</v>
      </c>
      <c r="N68">
        <v>9550</v>
      </c>
      <c r="O68" t="s">
        <v>409</v>
      </c>
      <c r="P68">
        <v>1</v>
      </c>
    </row>
    <row r="69" spans="1:16" x14ac:dyDescent="0.35">
      <c r="A69" t="s">
        <v>539</v>
      </c>
      <c r="B69">
        <v>806</v>
      </c>
      <c r="C69">
        <v>950</v>
      </c>
      <c r="D69">
        <v>1222</v>
      </c>
      <c r="E69">
        <v>1525</v>
      </c>
      <c r="F69">
        <v>1657</v>
      </c>
      <c r="G69">
        <v>9</v>
      </c>
      <c r="H69" t="s">
        <v>522</v>
      </c>
      <c r="I69" t="s">
        <v>88</v>
      </c>
      <c r="J69">
        <v>5</v>
      </c>
      <c r="K69" t="s">
        <v>842</v>
      </c>
      <c r="L69" t="s">
        <v>523</v>
      </c>
      <c r="M69" t="s">
        <v>540</v>
      </c>
      <c r="N69">
        <v>2855</v>
      </c>
      <c r="O69" t="s">
        <v>409</v>
      </c>
      <c r="P69">
        <v>0</v>
      </c>
    </row>
    <row r="70" spans="1:16" x14ac:dyDescent="0.35">
      <c r="A70" t="s">
        <v>751</v>
      </c>
      <c r="B70">
        <v>816</v>
      </c>
      <c r="C70">
        <v>818</v>
      </c>
      <c r="D70">
        <v>1036</v>
      </c>
      <c r="E70">
        <v>1307</v>
      </c>
      <c r="F70">
        <v>1695</v>
      </c>
      <c r="G70">
        <v>9</v>
      </c>
      <c r="H70" t="s">
        <v>738</v>
      </c>
      <c r="I70" t="s">
        <v>85</v>
      </c>
      <c r="J70">
        <v>15</v>
      </c>
      <c r="K70" t="s">
        <v>942</v>
      </c>
      <c r="L70" t="s">
        <v>739</v>
      </c>
      <c r="M70" t="s">
        <v>752</v>
      </c>
      <c r="N70">
        <v>17160</v>
      </c>
      <c r="O70" t="s">
        <v>409</v>
      </c>
      <c r="P70">
        <v>1</v>
      </c>
    </row>
    <row r="71" spans="1:16" x14ac:dyDescent="0.35">
      <c r="A71" t="s">
        <v>595</v>
      </c>
      <c r="B71">
        <v>1004</v>
      </c>
      <c r="C71">
        <v>1155</v>
      </c>
      <c r="D71">
        <v>1522</v>
      </c>
      <c r="E71">
        <v>2178</v>
      </c>
      <c r="F71">
        <v>2635</v>
      </c>
      <c r="G71">
        <v>9</v>
      </c>
      <c r="H71" t="s">
        <v>579</v>
      </c>
      <c r="I71" t="s">
        <v>115</v>
      </c>
      <c r="J71">
        <v>7</v>
      </c>
      <c r="K71" t="s">
        <v>869</v>
      </c>
      <c r="L71" t="s">
        <v>576</v>
      </c>
      <c r="M71" t="s">
        <v>596</v>
      </c>
      <c r="N71">
        <v>6440</v>
      </c>
      <c r="O71" t="s">
        <v>409</v>
      </c>
      <c r="P71">
        <v>1</v>
      </c>
    </row>
    <row r="72" spans="1:16" x14ac:dyDescent="0.35">
      <c r="A72" t="s">
        <v>680</v>
      </c>
      <c r="B72">
        <v>846</v>
      </c>
      <c r="C72">
        <v>1007</v>
      </c>
      <c r="D72">
        <v>1282</v>
      </c>
      <c r="E72">
        <v>1835</v>
      </c>
      <c r="F72">
        <v>2220</v>
      </c>
      <c r="G72">
        <v>9</v>
      </c>
      <c r="H72" t="s">
        <v>670</v>
      </c>
      <c r="I72" t="s">
        <v>117</v>
      </c>
      <c r="J72">
        <v>11</v>
      </c>
      <c r="K72" t="s">
        <v>908</v>
      </c>
      <c r="L72" t="s">
        <v>667</v>
      </c>
      <c r="M72" t="s">
        <v>681</v>
      </c>
      <c r="N72">
        <v>7240</v>
      </c>
      <c r="O72" t="s">
        <v>409</v>
      </c>
      <c r="P72">
        <v>1</v>
      </c>
    </row>
    <row r="73" spans="1:16" x14ac:dyDescent="0.35">
      <c r="A73" t="s">
        <v>682</v>
      </c>
      <c r="B73">
        <v>810</v>
      </c>
      <c r="C73">
        <v>976</v>
      </c>
      <c r="D73">
        <v>1227</v>
      </c>
      <c r="E73">
        <v>1584</v>
      </c>
      <c r="F73">
        <v>2027</v>
      </c>
      <c r="G73">
        <v>9</v>
      </c>
      <c r="H73" t="s">
        <v>666</v>
      </c>
      <c r="I73" t="s">
        <v>99</v>
      </c>
      <c r="J73">
        <v>11</v>
      </c>
      <c r="K73" t="s">
        <v>909</v>
      </c>
      <c r="L73" t="s">
        <v>667</v>
      </c>
      <c r="M73" t="s">
        <v>683</v>
      </c>
      <c r="N73">
        <v>14925</v>
      </c>
      <c r="O73" t="s">
        <v>409</v>
      </c>
      <c r="P73">
        <v>1</v>
      </c>
    </row>
    <row r="74" spans="1:16" x14ac:dyDescent="0.35">
      <c r="A74" t="s">
        <v>684</v>
      </c>
      <c r="B74">
        <v>810</v>
      </c>
      <c r="C74">
        <v>976</v>
      </c>
      <c r="D74">
        <v>1227</v>
      </c>
      <c r="E74">
        <v>1584</v>
      </c>
      <c r="F74">
        <v>2027</v>
      </c>
      <c r="G74">
        <v>9</v>
      </c>
      <c r="H74" t="s">
        <v>666</v>
      </c>
      <c r="I74" t="s">
        <v>99</v>
      </c>
      <c r="J74">
        <v>11</v>
      </c>
      <c r="K74" t="s">
        <v>910</v>
      </c>
      <c r="L74" t="s">
        <v>667</v>
      </c>
      <c r="M74" t="s">
        <v>685</v>
      </c>
      <c r="N74">
        <v>4300</v>
      </c>
      <c r="O74" t="s">
        <v>409</v>
      </c>
      <c r="P74">
        <v>1</v>
      </c>
    </row>
    <row r="75" spans="1:16" x14ac:dyDescent="0.35">
      <c r="A75" t="s">
        <v>541</v>
      </c>
      <c r="B75">
        <v>806</v>
      </c>
      <c r="C75">
        <v>950</v>
      </c>
      <c r="D75">
        <v>1222</v>
      </c>
      <c r="E75">
        <v>1525</v>
      </c>
      <c r="F75">
        <v>1657</v>
      </c>
      <c r="G75">
        <v>9</v>
      </c>
      <c r="H75" t="s">
        <v>522</v>
      </c>
      <c r="I75" t="s">
        <v>88</v>
      </c>
      <c r="J75">
        <v>5</v>
      </c>
      <c r="K75" t="s">
        <v>843</v>
      </c>
      <c r="L75" t="s">
        <v>523</v>
      </c>
      <c r="M75" t="s">
        <v>542</v>
      </c>
      <c r="N75">
        <v>8250</v>
      </c>
      <c r="O75" t="s">
        <v>409</v>
      </c>
      <c r="P75">
        <v>0</v>
      </c>
    </row>
    <row r="76" spans="1:16" x14ac:dyDescent="0.35">
      <c r="A76" t="s">
        <v>686</v>
      </c>
      <c r="B76">
        <v>810</v>
      </c>
      <c r="C76">
        <v>976</v>
      </c>
      <c r="D76">
        <v>1227</v>
      </c>
      <c r="E76">
        <v>1584</v>
      </c>
      <c r="F76">
        <v>2027</v>
      </c>
      <c r="G76">
        <v>9</v>
      </c>
      <c r="H76" t="s">
        <v>666</v>
      </c>
      <c r="I76" t="s">
        <v>99</v>
      </c>
      <c r="J76">
        <v>11</v>
      </c>
      <c r="K76" t="s">
        <v>911</v>
      </c>
      <c r="L76" t="s">
        <v>667</v>
      </c>
      <c r="M76" t="s">
        <v>687</v>
      </c>
      <c r="N76">
        <v>2425</v>
      </c>
      <c r="O76" t="s">
        <v>409</v>
      </c>
      <c r="P76">
        <v>1</v>
      </c>
    </row>
    <row r="77" spans="1:16" x14ac:dyDescent="0.35">
      <c r="A77" t="s">
        <v>628</v>
      </c>
      <c r="B77">
        <v>1055</v>
      </c>
      <c r="C77">
        <v>1181</v>
      </c>
      <c r="D77">
        <v>1438</v>
      </c>
      <c r="E77">
        <v>1793</v>
      </c>
      <c r="F77">
        <v>1993</v>
      </c>
      <c r="G77">
        <v>9</v>
      </c>
      <c r="H77" t="s">
        <v>614</v>
      </c>
      <c r="I77" t="s">
        <v>92</v>
      </c>
      <c r="J77">
        <v>9</v>
      </c>
      <c r="K77" t="s">
        <v>884</v>
      </c>
      <c r="L77" t="s">
        <v>609</v>
      </c>
      <c r="M77" t="s">
        <v>629</v>
      </c>
      <c r="N77">
        <v>18245</v>
      </c>
      <c r="O77" t="s">
        <v>409</v>
      </c>
      <c r="P77">
        <v>1</v>
      </c>
    </row>
    <row r="78" spans="1:16" x14ac:dyDescent="0.35">
      <c r="A78" t="s">
        <v>493</v>
      </c>
      <c r="B78">
        <v>889</v>
      </c>
      <c r="C78">
        <v>1091</v>
      </c>
      <c r="D78">
        <v>1347</v>
      </c>
      <c r="E78">
        <v>1675</v>
      </c>
      <c r="F78">
        <v>1958</v>
      </c>
      <c r="G78">
        <v>9</v>
      </c>
      <c r="H78" t="s">
        <v>462</v>
      </c>
      <c r="I78" t="s">
        <v>81</v>
      </c>
      <c r="J78">
        <v>3</v>
      </c>
      <c r="K78" t="s">
        <v>820</v>
      </c>
      <c r="L78" t="s">
        <v>463</v>
      </c>
      <c r="M78" t="s">
        <v>494</v>
      </c>
      <c r="N78">
        <v>58170</v>
      </c>
      <c r="O78" t="s">
        <v>409</v>
      </c>
      <c r="P78">
        <v>1</v>
      </c>
    </row>
    <row r="79" spans="1:16" x14ac:dyDescent="0.35">
      <c r="A79" t="s">
        <v>723</v>
      </c>
      <c r="B79">
        <v>889</v>
      </c>
      <c r="C79">
        <v>1091</v>
      </c>
      <c r="D79">
        <v>1347</v>
      </c>
      <c r="E79">
        <v>1675</v>
      </c>
      <c r="F79">
        <v>1958</v>
      </c>
      <c r="G79">
        <v>9</v>
      </c>
      <c r="H79" t="s">
        <v>462</v>
      </c>
      <c r="I79" t="s">
        <v>81</v>
      </c>
      <c r="J79">
        <v>13</v>
      </c>
      <c r="K79" t="s">
        <v>929</v>
      </c>
      <c r="L79" t="s">
        <v>711</v>
      </c>
      <c r="M79" t="s">
        <v>724</v>
      </c>
      <c r="N79">
        <v>26020</v>
      </c>
      <c r="O79" t="s">
        <v>409</v>
      </c>
      <c r="P79">
        <v>1</v>
      </c>
    </row>
    <row r="80" spans="1:16" x14ac:dyDescent="0.35">
      <c r="A80" t="s">
        <v>495</v>
      </c>
      <c r="B80">
        <v>889</v>
      </c>
      <c r="C80">
        <v>1091</v>
      </c>
      <c r="D80">
        <v>1347</v>
      </c>
      <c r="E80">
        <v>1675</v>
      </c>
      <c r="F80">
        <v>1958</v>
      </c>
      <c r="G80">
        <v>9</v>
      </c>
      <c r="H80" t="s">
        <v>462</v>
      </c>
      <c r="I80" t="s">
        <v>81</v>
      </c>
      <c r="J80">
        <v>3</v>
      </c>
      <c r="K80" t="s">
        <v>821</v>
      </c>
      <c r="L80" t="s">
        <v>463</v>
      </c>
      <c r="M80" t="s">
        <v>496</v>
      </c>
      <c r="N80">
        <v>6420</v>
      </c>
      <c r="O80" t="s">
        <v>409</v>
      </c>
      <c r="P80">
        <v>1</v>
      </c>
    </row>
    <row r="81" spans="1:16" x14ac:dyDescent="0.35">
      <c r="A81" t="s">
        <v>630</v>
      </c>
      <c r="B81">
        <v>1055</v>
      </c>
      <c r="C81">
        <v>1181</v>
      </c>
      <c r="D81">
        <v>1438</v>
      </c>
      <c r="E81">
        <v>1793</v>
      </c>
      <c r="F81">
        <v>1993</v>
      </c>
      <c r="G81">
        <v>9</v>
      </c>
      <c r="H81" t="s">
        <v>614</v>
      </c>
      <c r="I81" t="s">
        <v>92</v>
      </c>
      <c r="J81">
        <v>9</v>
      </c>
      <c r="K81" t="s">
        <v>885</v>
      </c>
      <c r="L81" t="s">
        <v>609</v>
      </c>
      <c r="M81" t="s">
        <v>631</v>
      </c>
      <c r="N81">
        <v>60240</v>
      </c>
      <c r="O81" t="s">
        <v>409</v>
      </c>
      <c r="P81">
        <v>1</v>
      </c>
    </row>
    <row r="82" spans="1:16" x14ac:dyDescent="0.35">
      <c r="A82" t="s">
        <v>632</v>
      </c>
      <c r="B82">
        <v>773</v>
      </c>
      <c r="C82">
        <v>948</v>
      </c>
      <c r="D82">
        <v>1172</v>
      </c>
      <c r="E82">
        <v>1458</v>
      </c>
      <c r="F82">
        <v>1669</v>
      </c>
      <c r="G82">
        <v>9</v>
      </c>
      <c r="H82" t="s">
        <v>633</v>
      </c>
      <c r="I82" t="s">
        <v>172</v>
      </c>
      <c r="J82">
        <v>9</v>
      </c>
      <c r="K82" t="s">
        <v>886</v>
      </c>
      <c r="L82" t="s">
        <v>609</v>
      </c>
      <c r="M82" t="s">
        <v>634</v>
      </c>
      <c r="N82">
        <v>7660</v>
      </c>
      <c r="O82" t="s">
        <v>409</v>
      </c>
      <c r="P82">
        <v>1</v>
      </c>
    </row>
    <row r="83" spans="1:16" x14ac:dyDescent="0.35">
      <c r="A83" t="s">
        <v>597</v>
      </c>
      <c r="B83">
        <v>889</v>
      </c>
      <c r="C83">
        <v>1091</v>
      </c>
      <c r="D83">
        <v>1347</v>
      </c>
      <c r="E83">
        <v>1675</v>
      </c>
      <c r="F83">
        <v>1958</v>
      </c>
      <c r="G83">
        <v>9</v>
      </c>
      <c r="H83" t="s">
        <v>462</v>
      </c>
      <c r="I83" t="s">
        <v>81</v>
      </c>
      <c r="J83">
        <v>7</v>
      </c>
      <c r="K83" t="s">
        <v>870</v>
      </c>
      <c r="L83" t="s">
        <v>576</v>
      </c>
      <c r="M83" t="s">
        <v>598</v>
      </c>
      <c r="N83">
        <v>4400</v>
      </c>
      <c r="O83" t="s">
        <v>409</v>
      </c>
      <c r="P83">
        <v>1</v>
      </c>
    </row>
    <row r="84" spans="1:16" x14ac:dyDescent="0.35">
      <c r="A84" t="s">
        <v>599</v>
      </c>
      <c r="B84">
        <v>889</v>
      </c>
      <c r="C84">
        <v>1091</v>
      </c>
      <c r="D84">
        <v>1347</v>
      </c>
      <c r="E84">
        <v>1675</v>
      </c>
      <c r="F84">
        <v>1958</v>
      </c>
      <c r="G84">
        <v>9</v>
      </c>
      <c r="H84" t="s">
        <v>462</v>
      </c>
      <c r="I84" t="s">
        <v>81</v>
      </c>
      <c r="J84">
        <v>7</v>
      </c>
      <c r="K84" t="s">
        <v>871</v>
      </c>
      <c r="L84" t="s">
        <v>576</v>
      </c>
      <c r="M84" t="s">
        <v>600</v>
      </c>
      <c r="N84">
        <v>46745</v>
      </c>
      <c r="O84" t="s">
        <v>409</v>
      </c>
      <c r="P84">
        <v>1</v>
      </c>
    </row>
    <row r="85" spans="1:16" x14ac:dyDescent="0.35">
      <c r="A85" t="s">
        <v>635</v>
      </c>
      <c r="B85">
        <v>939</v>
      </c>
      <c r="C85">
        <v>1177</v>
      </c>
      <c r="D85">
        <v>1423</v>
      </c>
      <c r="E85">
        <v>1770</v>
      </c>
      <c r="F85">
        <v>2325</v>
      </c>
      <c r="G85">
        <v>9</v>
      </c>
      <c r="H85" t="s">
        <v>608</v>
      </c>
      <c r="I85" t="s">
        <v>83</v>
      </c>
      <c r="J85">
        <v>9</v>
      </c>
      <c r="K85" t="s">
        <v>887</v>
      </c>
      <c r="L85" t="s">
        <v>609</v>
      </c>
      <c r="M85" t="s">
        <v>636</v>
      </c>
      <c r="N85">
        <v>53865</v>
      </c>
      <c r="O85" t="s">
        <v>409</v>
      </c>
      <c r="P85">
        <v>1</v>
      </c>
    </row>
    <row r="86" spans="1:16" x14ac:dyDescent="0.35">
      <c r="A86" t="s">
        <v>431</v>
      </c>
      <c r="B86">
        <v>954</v>
      </c>
      <c r="C86">
        <v>1156</v>
      </c>
      <c r="D86">
        <v>1446</v>
      </c>
      <c r="E86">
        <v>1842</v>
      </c>
      <c r="F86">
        <v>2217</v>
      </c>
      <c r="G86">
        <v>9</v>
      </c>
      <c r="H86" t="s">
        <v>416</v>
      </c>
      <c r="I86" t="s">
        <v>102</v>
      </c>
      <c r="J86">
        <v>1</v>
      </c>
      <c r="K86" t="s">
        <v>790</v>
      </c>
      <c r="L86" t="s">
        <v>412</v>
      </c>
      <c r="M86" t="s">
        <v>432</v>
      </c>
      <c r="N86">
        <v>19765</v>
      </c>
      <c r="O86" t="s">
        <v>409</v>
      </c>
      <c r="P86">
        <v>1</v>
      </c>
    </row>
    <row r="87" spans="1:16" x14ac:dyDescent="0.35">
      <c r="A87" t="s">
        <v>688</v>
      </c>
      <c r="B87">
        <v>810</v>
      </c>
      <c r="C87">
        <v>976</v>
      </c>
      <c r="D87">
        <v>1227</v>
      </c>
      <c r="E87">
        <v>1584</v>
      </c>
      <c r="F87">
        <v>2027</v>
      </c>
      <c r="G87">
        <v>9</v>
      </c>
      <c r="H87" t="s">
        <v>666</v>
      </c>
      <c r="I87" t="s">
        <v>99</v>
      </c>
      <c r="J87">
        <v>11</v>
      </c>
      <c r="K87" t="s">
        <v>912</v>
      </c>
      <c r="L87" t="s">
        <v>667</v>
      </c>
      <c r="M87" t="s">
        <v>689</v>
      </c>
      <c r="N87">
        <v>19385</v>
      </c>
      <c r="O87" t="s">
        <v>409</v>
      </c>
      <c r="P87">
        <v>1</v>
      </c>
    </row>
    <row r="88" spans="1:16" x14ac:dyDescent="0.35">
      <c r="A88" t="s">
        <v>543</v>
      </c>
      <c r="B88">
        <v>806</v>
      </c>
      <c r="C88">
        <v>950</v>
      </c>
      <c r="D88">
        <v>1222</v>
      </c>
      <c r="E88">
        <v>1525</v>
      </c>
      <c r="F88">
        <v>1657</v>
      </c>
      <c r="G88">
        <v>9</v>
      </c>
      <c r="H88" t="s">
        <v>522</v>
      </c>
      <c r="I88" t="s">
        <v>88</v>
      </c>
      <c r="J88">
        <v>5</v>
      </c>
      <c r="K88" t="s">
        <v>844</v>
      </c>
      <c r="L88" t="s">
        <v>523</v>
      </c>
      <c r="M88" t="s">
        <v>544</v>
      </c>
      <c r="N88">
        <v>2365</v>
      </c>
      <c r="O88" t="s">
        <v>409</v>
      </c>
      <c r="P88">
        <v>0</v>
      </c>
    </row>
    <row r="89" spans="1:16" x14ac:dyDescent="0.35">
      <c r="A89" t="s">
        <v>637</v>
      </c>
      <c r="B89">
        <v>773</v>
      </c>
      <c r="C89">
        <v>948</v>
      </c>
      <c r="D89">
        <v>1172</v>
      </c>
      <c r="E89">
        <v>1458</v>
      </c>
      <c r="F89">
        <v>1669</v>
      </c>
      <c r="G89">
        <v>9</v>
      </c>
      <c r="H89" t="s">
        <v>633</v>
      </c>
      <c r="I89" t="s">
        <v>172</v>
      </c>
      <c r="J89">
        <v>9</v>
      </c>
      <c r="K89" t="s">
        <v>888</v>
      </c>
      <c r="L89" t="s">
        <v>609</v>
      </c>
      <c r="M89" t="s">
        <v>638</v>
      </c>
      <c r="N89">
        <v>31650</v>
      </c>
      <c r="O89" t="s">
        <v>409</v>
      </c>
      <c r="P89">
        <v>1</v>
      </c>
    </row>
    <row r="90" spans="1:16" x14ac:dyDescent="0.35">
      <c r="A90" t="s">
        <v>497</v>
      </c>
      <c r="B90">
        <v>889</v>
      </c>
      <c r="C90">
        <v>1091</v>
      </c>
      <c r="D90">
        <v>1347</v>
      </c>
      <c r="E90">
        <v>1675</v>
      </c>
      <c r="F90">
        <v>1958</v>
      </c>
      <c r="G90">
        <v>9</v>
      </c>
      <c r="H90" t="s">
        <v>462</v>
      </c>
      <c r="I90" t="s">
        <v>81</v>
      </c>
      <c r="J90">
        <v>3</v>
      </c>
      <c r="K90" t="s">
        <v>822</v>
      </c>
      <c r="L90" t="s">
        <v>463</v>
      </c>
      <c r="M90" t="s">
        <v>498</v>
      </c>
      <c r="N90">
        <v>73070</v>
      </c>
      <c r="O90" t="s">
        <v>409</v>
      </c>
      <c r="P90">
        <v>1</v>
      </c>
    </row>
    <row r="91" spans="1:16" x14ac:dyDescent="0.35">
      <c r="A91" t="s">
        <v>433</v>
      </c>
      <c r="B91">
        <v>1292</v>
      </c>
      <c r="C91">
        <v>1621</v>
      </c>
      <c r="D91">
        <v>1958</v>
      </c>
      <c r="E91">
        <v>2439</v>
      </c>
      <c r="F91">
        <v>2720</v>
      </c>
      <c r="G91">
        <v>9</v>
      </c>
      <c r="H91" t="s">
        <v>423</v>
      </c>
      <c r="I91" t="s">
        <v>125</v>
      </c>
      <c r="J91">
        <v>1</v>
      </c>
      <c r="K91" t="s">
        <v>791</v>
      </c>
      <c r="L91" t="s">
        <v>412</v>
      </c>
      <c r="M91" t="s">
        <v>434</v>
      </c>
      <c r="N91">
        <v>20355</v>
      </c>
      <c r="O91" t="s">
        <v>409</v>
      </c>
      <c r="P91">
        <v>1</v>
      </c>
    </row>
    <row r="92" spans="1:16" x14ac:dyDescent="0.35">
      <c r="A92" t="s">
        <v>435</v>
      </c>
      <c r="B92">
        <v>1138</v>
      </c>
      <c r="C92">
        <v>1350</v>
      </c>
      <c r="D92">
        <v>1725</v>
      </c>
      <c r="E92">
        <v>2171</v>
      </c>
      <c r="F92">
        <v>2557</v>
      </c>
      <c r="G92">
        <v>9</v>
      </c>
      <c r="H92" t="s">
        <v>411</v>
      </c>
      <c r="I92" t="s">
        <v>94</v>
      </c>
      <c r="J92">
        <v>1</v>
      </c>
      <c r="K92" t="s">
        <v>792</v>
      </c>
      <c r="L92" t="s">
        <v>412</v>
      </c>
      <c r="M92" t="s">
        <v>436</v>
      </c>
      <c r="N92">
        <v>14090</v>
      </c>
      <c r="O92" t="s">
        <v>409</v>
      </c>
      <c r="P92">
        <v>1</v>
      </c>
    </row>
    <row r="93" spans="1:16" x14ac:dyDescent="0.35">
      <c r="A93" t="s">
        <v>545</v>
      </c>
      <c r="B93">
        <v>806</v>
      </c>
      <c r="C93">
        <v>950</v>
      </c>
      <c r="D93">
        <v>1222</v>
      </c>
      <c r="E93">
        <v>1525</v>
      </c>
      <c r="F93">
        <v>1657</v>
      </c>
      <c r="G93">
        <v>9</v>
      </c>
      <c r="H93" t="s">
        <v>522</v>
      </c>
      <c r="I93" t="s">
        <v>88</v>
      </c>
      <c r="J93">
        <v>5</v>
      </c>
      <c r="K93" t="s">
        <v>845</v>
      </c>
      <c r="L93" t="s">
        <v>523</v>
      </c>
      <c r="M93" t="s">
        <v>546</v>
      </c>
      <c r="N93">
        <v>6795</v>
      </c>
      <c r="O93" t="s">
        <v>409</v>
      </c>
      <c r="P93">
        <v>0</v>
      </c>
    </row>
    <row r="94" spans="1:16" x14ac:dyDescent="0.35">
      <c r="A94" t="s">
        <v>639</v>
      </c>
      <c r="B94">
        <v>1055</v>
      </c>
      <c r="C94">
        <v>1181</v>
      </c>
      <c r="D94">
        <v>1438</v>
      </c>
      <c r="E94">
        <v>1793</v>
      </c>
      <c r="F94">
        <v>1993</v>
      </c>
      <c r="G94">
        <v>9</v>
      </c>
      <c r="H94" t="s">
        <v>614</v>
      </c>
      <c r="I94" t="s">
        <v>92</v>
      </c>
      <c r="J94">
        <v>9</v>
      </c>
      <c r="K94" t="s">
        <v>889</v>
      </c>
      <c r="L94" t="s">
        <v>609</v>
      </c>
      <c r="M94" t="s">
        <v>640</v>
      </c>
      <c r="N94">
        <v>130885</v>
      </c>
      <c r="O94" t="s">
        <v>409</v>
      </c>
      <c r="P94">
        <v>1</v>
      </c>
    </row>
    <row r="95" spans="1:16" x14ac:dyDescent="0.35">
      <c r="A95" t="s">
        <v>690</v>
      </c>
      <c r="B95">
        <v>810</v>
      </c>
      <c r="C95">
        <v>976</v>
      </c>
      <c r="D95">
        <v>1227</v>
      </c>
      <c r="E95">
        <v>1584</v>
      </c>
      <c r="F95">
        <v>2027</v>
      </c>
      <c r="G95">
        <v>9</v>
      </c>
      <c r="H95" t="s">
        <v>666</v>
      </c>
      <c r="I95" t="s">
        <v>99</v>
      </c>
      <c r="J95">
        <v>11</v>
      </c>
      <c r="K95" t="s">
        <v>913</v>
      </c>
      <c r="L95" t="s">
        <v>667</v>
      </c>
      <c r="M95" t="s">
        <v>691</v>
      </c>
      <c r="N95">
        <v>27145</v>
      </c>
      <c r="O95" t="s">
        <v>409</v>
      </c>
      <c r="P95">
        <v>1</v>
      </c>
    </row>
    <row r="96" spans="1:16" x14ac:dyDescent="0.35">
      <c r="A96" t="s">
        <v>547</v>
      </c>
      <c r="B96">
        <v>806</v>
      </c>
      <c r="C96">
        <v>950</v>
      </c>
      <c r="D96">
        <v>1222</v>
      </c>
      <c r="E96">
        <v>1525</v>
      </c>
      <c r="F96">
        <v>1657</v>
      </c>
      <c r="G96">
        <v>9</v>
      </c>
      <c r="H96" t="s">
        <v>522</v>
      </c>
      <c r="I96" t="s">
        <v>88</v>
      </c>
      <c r="J96">
        <v>5</v>
      </c>
      <c r="K96" t="s">
        <v>846</v>
      </c>
      <c r="L96" t="s">
        <v>523</v>
      </c>
      <c r="M96" t="s">
        <v>548</v>
      </c>
      <c r="N96">
        <v>27380</v>
      </c>
      <c r="O96" t="s">
        <v>409</v>
      </c>
      <c r="P96">
        <v>0</v>
      </c>
    </row>
    <row r="97" spans="1:16" x14ac:dyDescent="0.35">
      <c r="A97" t="s">
        <v>499</v>
      </c>
      <c r="B97">
        <v>889</v>
      </c>
      <c r="C97">
        <v>1091</v>
      </c>
      <c r="D97">
        <v>1347</v>
      </c>
      <c r="E97">
        <v>1675</v>
      </c>
      <c r="F97">
        <v>1958</v>
      </c>
      <c r="G97">
        <v>9</v>
      </c>
      <c r="H97" t="s">
        <v>462</v>
      </c>
      <c r="I97" t="s">
        <v>81</v>
      </c>
      <c r="J97">
        <v>3</v>
      </c>
      <c r="K97" t="s">
        <v>823</v>
      </c>
      <c r="L97" t="s">
        <v>463</v>
      </c>
      <c r="M97" t="s">
        <v>500</v>
      </c>
      <c r="N97">
        <v>30605</v>
      </c>
      <c r="O97" t="s">
        <v>409</v>
      </c>
      <c r="P97">
        <v>1</v>
      </c>
    </row>
    <row r="98" spans="1:16" x14ac:dyDescent="0.35">
      <c r="A98" t="s">
        <v>437</v>
      </c>
      <c r="B98">
        <v>1138</v>
      </c>
      <c r="C98">
        <v>1350</v>
      </c>
      <c r="D98">
        <v>1725</v>
      </c>
      <c r="E98">
        <v>2171</v>
      </c>
      <c r="F98">
        <v>2557</v>
      </c>
      <c r="G98">
        <v>9</v>
      </c>
      <c r="H98" t="s">
        <v>411</v>
      </c>
      <c r="I98" t="s">
        <v>94</v>
      </c>
      <c r="J98">
        <v>1</v>
      </c>
      <c r="K98" t="s">
        <v>793</v>
      </c>
      <c r="L98" t="s">
        <v>412</v>
      </c>
      <c r="M98" t="s">
        <v>438</v>
      </c>
      <c r="N98">
        <v>28030</v>
      </c>
      <c r="O98" t="s">
        <v>409</v>
      </c>
      <c r="P98">
        <v>1</v>
      </c>
    </row>
    <row r="99" spans="1:16" x14ac:dyDescent="0.35">
      <c r="A99" t="s">
        <v>549</v>
      </c>
      <c r="B99">
        <v>806</v>
      </c>
      <c r="C99">
        <v>950</v>
      </c>
      <c r="D99">
        <v>1222</v>
      </c>
      <c r="E99">
        <v>1525</v>
      </c>
      <c r="F99">
        <v>1657</v>
      </c>
      <c r="G99">
        <v>9</v>
      </c>
      <c r="H99" t="s">
        <v>522</v>
      </c>
      <c r="I99" t="s">
        <v>88</v>
      </c>
      <c r="J99">
        <v>5</v>
      </c>
      <c r="K99" t="s">
        <v>847</v>
      </c>
      <c r="L99" t="s">
        <v>523</v>
      </c>
      <c r="M99" t="s">
        <v>550</v>
      </c>
      <c r="N99">
        <v>1440</v>
      </c>
      <c r="O99" t="s">
        <v>409</v>
      </c>
      <c r="P99">
        <v>0</v>
      </c>
    </row>
    <row r="100" spans="1:16" x14ac:dyDescent="0.35">
      <c r="A100" t="s">
        <v>641</v>
      </c>
      <c r="B100">
        <v>1055</v>
      </c>
      <c r="C100">
        <v>1181</v>
      </c>
      <c r="D100">
        <v>1438</v>
      </c>
      <c r="E100">
        <v>1793</v>
      </c>
      <c r="F100">
        <v>1993</v>
      </c>
      <c r="G100">
        <v>9</v>
      </c>
      <c r="H100" t="s">
        <v>614</v>
      </c>
      <c r="I100" t="s">
        <v>92</v>
      </c>
      <c r="J100">
        <v>9</v>
      </c>
      <c r="K100" t="s">
        <v>890</v>
      </c>
      <c r="L100" t="s">
        <v>609</v>
      </c>
      <c r="M100" t="s">
        <v>642</v>
      </c>
      <c r="N100">
        <v>14275</v>
      </c>
      <c r="O100" t="s">
        <v>409</v>
      </c>
      <c r="P100">
        <v>1</v>
      </c>
    </row>
    <row r="101" spans="1:16" x14ac:dyDescent="0.35">
      <c r="A101" t="s">
        <v>551</v>
      </c>
      <c r="B101">
        <v>806</v>
      </c>
      <c r="C101">
        <v>950</v>
      </c>
      <c r="D101">
        <v>1222</v>
      </c>
      <c r="E101">
        <v>1525</v>
      </c>
      <c r="F101">
        <v>1657</v>
      </c>
      <c r="G101">
        <v>9</v>
      </c>
      <c r="H101" t="s">
        <v>522</v>
      </c>
      <c r="I101" t="s">
        <v>88</v>
      </c>
      <c r="J101">
        <v>5</v>
      </c>
      <c r="K101" t="s">
        <v>848</v>
      </c>
      <c r="L101" t="s">
        <v>523</v>
      </c>
      <c r="M101" t="s">
        <v>552</v>
      </c>
      <c r="N101">
        <v>3330</v>
      </c>
      <c r="O101" t="s">
        <v>409</v>
      </c>
      <c r="P101">
        <v>0</v>
      </c>
    </row>
    <row r="102" spans="1:16" x14ac:dyDescent="0.35">
      <c r="A102" t="s">
        <v>643</v>
      </c>
      <c r="B102">
        <v>1055</v>
      </c>
      <c r="C102">
        <v>1181</v>
      </c>
      <c r="D102">
        <v>1438</v>
      </c>
      <c r="E102">
        <v>1793</v>
      </c>
      <c r="F102">
        <v>1993</v>
      </c>
      <c r="G102">
        <v>9</v>
      </c>
      <c r="H102" t="s">
        <v>614</v>
      </c>
      <c r="I102" t="s">
        <v>92</v>
      </c>
      <c r="J102">
        <v>9</v>
      </c>
      <c r="K102" t="s">
        <v>891</v>
      </c>
      <c r="L102" t="s">
        <v>609</v>
      </c>
      <c r="M102" t="s">
        <v>644</v>
      </c>
      <c r="N102">
        <v>23875</v>
      </c>
      <c r="O102" t="s">
        <v>409</v>
      </c>
      <c r="P102">
        <v>1</v>
      </c>
    </row>
    <row r="103" spans="1:16" x14ac:dyDescent="0.35">
      <c r="A103" t="s">
        <v>692</v>
      </c>
      <c r="B103">
        <v>810</v>
      </c>
      <c r="C103">
        <v>976</v>
      </c>
      <c r="D103">
        <v>1227</v>
      </c>
      <c r="E103">
        <v>1584</v>
      </c>
      <c r="F103">
        <v>2027</v>
      </c>
      <c r="G103">
        <v>9</v>
      </c>
      <c r="H103" t="s">
        <v>666</v>
      </c>
      <c r="I103" t="s">
        <v>99</v>
      </c>
      <c r="J103">
        <v>11</v>
      </c>
      <c r="K103" t="s">
        <v>914</v>
      </c>
      <c r="L103" t="s">
        <v>667</v>
      </c>
      <c r="M103" t="s">
        <v>693</v>
      </c>
      <c r="N103">
        <v>5255</v>
      </c>
      <c r="O103" t="s">
        <v>409</v>
      </c>
      <c r="P103">
        <v>1</v>
      </c>
    </row>
    <row r="104" spans="1:16" x14ac:dyDescent="0.35">
      <c r="A104" t="s">
        <v>439</v>
      </c>
      <c r="B104">
        <v>1292</v>
      </c>
      <c r="C104">
        <v>1621</v>
      </c>
      <c r="D104">
        <v>1958</v>
      </c>
      <c r="E104">
        <v>2439</v>
      </c>
      <c r="F104">
        <v>2720</v>
      </c>
      <c r="G104">
        <v>9</v>
      </c>
      <c r="H104" t="s">
        <v>423</v>
      </c>
      <c r="I104" t="s">
        <v>125</v>
      </c>
      <c r="J104">
        <v>1</v>
      </c>
      <c r="K104" t="s">
        <v>794</v>
      </c>
      <c r="L104" t="s">
        <v>412</v>
      </c>
      <c r="M104" t="s">
        <v>440</v>
      </c>
      <c r="N104">
        <v>88535</v>
      </c>
      <c r="O104" t="s">
        <v>409</v>
      </c>
      <c r="P104">
        <v>1</v>
      </c>
    </row>
    <row r="105" spans="1:16" x14ac:dyDescent="0.35">
      <c r="A105" t="s">
        <v>694</v>
      </c>
      <c r="B105">
        <v>810</v>
      </c>
      <c r="C105">
        <v>976</v>
      </c>
      <c r="D105">
        <v>1227</v>
      </c>
      <c r="E105">
        <v>1584</v>
      </c>
      <c r="F105">
        <v>2027</v>
      </c>
      <c r="G105">
        <v>9</v>
      </c>
      <c r="H105" t="s">
        <v>666</v>
      </c>
      <c r="I105" t="s">
        <v>99</v>
      </c>
      <c r="J105">
        <v>11</v>
      </c>
      <c r="K105" t="s">
        <v>915</v>
      </c>
      <c r="L105" t="s">
        <v>667</v>
      </c>
      <c r="M105" t="s">
        <v>695</v>
      </c>
      <c r="N105">
        <v>39875</v>
      </c>
      <c r="O105" t="s">
        <v>409</v>
      </c>
      <c r="P105">
        <v>1</v>
      </c>
    </row>
    <row r="106" spans="1:16" x14ac:dyDescent="0.35">
      <c r="A106" t="s">
        <v>696</v>
      </c>
      <c r="B106">
        <v>810</v>
      </c>
      <c r="C106">
        <v>976</v>
      </c>
      <c r="D106">
        <v>1227</v>
      </c>
      <c r="E106">
        <v>1584</v>
      </c>
      <c r="F106">
        <v>2027</v>
      </c>
      <c r="G106">
        <v>9</v>
      </c>
      <c r="H106" t="s">
        <v>666</v>
      </c>
      <c r="I106" t="s">
        <v>99</v>
      </c>
      <c r="J106">
        <v>11</v>
      </c>
      <c r="K106" t="s">
        <v>916</v>
      </c>
      <c r="L106" t="s">
        <v>667</v>
      </c>
      <c r="M106" t="s">
        <v>697</v>
      </c>
      <c r="N106">
        <v>7495</v>
      </c>
      <c r="O106" t="s">
        <v>409</v>
      </c>
      <c r="P106">
        <v>1</v>
      </c>
    </row>
    <row r="107" spans="1:16" x14ac:dyDescent="0.35">
      <c r="A107" t="s">
        <v>601</v>
      </c>
      <c r="B107">
        <v>1004</v>
      </c>
      <c r="C107">
        <v>1155</v>
      </c>
      <c r="D107">
        <v>1522</v>
      </c>
      <c r="E107">
        <v>2178</v>
      </c>
      <c r="F107">
        <v>2635</v>
      </c>
      <c r="G107">
        <v>9</v>
      </c>
      <c r="H107" t="s">
        <v>579</v>
      </c>
      <c r="I107" t="s">
        <v>115</v>
      </c>
      <c r="J107">
        <v>7</v>
      </c>
      <c r="K107" t="s">
        <v>872</v>
      </c>
      <c r="L107" t="s">
        <v>576</v>
      </c>
      <c r="M107" t="s">
        <v>602</v>
      </c>
      <c r="N107">
        <v>10160</v>
      </c>
      <c r="O107" t="s">
        <v>409</v>
      </c>
      <c r="P107">
        <v>1</v>
      </c>
    </row>
    <row r="108" spans="1:16" x14ac:dyDescent="0.35">
      <c r="A108" t="s">
        <v>645</v>
      </c>
      <c r="B108">
        <v>1055</v>
      </c>
      <c r="C108">
        <v>1181</v>
      </c>
      <c r="D108">
        <v>1438</v>
      </c>
      <c r="E108">
        <v>1793</v>
      </c>
      <c r="F108">
        <v>1993</v>
      </c>
      <c r="G108">
        <v>9</v>
      </c>
      <c r="H108" t="s">
        <v>614</v>
      </c>
      <c r="I108" t="s">
        <v>92</v>
      </c>
      <c r="J108">
        <v>9</v>
      </c>
      <c r="K108" t="s">
        <v>892</v>
      </c>
      <c r="L108" t="s">
        <v>609</v>
      </c>
      <c r="M108" t="s">
        <v>646</v>
      </c>
      <c r="N108">
        <v>13980</v>
      </c>
      <c r="O108" t="s">
        <v>409</v>
      </c>
      <c r="P108">
        <v>1</v>
      </c>
    </row>
    <row r="109" spans="1:16" x14ac:dyDescent="0.35">
      <c r="A109" t="s">
        <v>647</v>
      </c>
      <c r="B109">
        <v>939</v>
      </c>
      <c r="C109">
        <v>1177</v>
      </c>
      <c r="D109">
        <v>1423</v>
      </c>
      <c r="E109">
        <v>1770</v>
      </c>
      <c r="F109">
        <v>2325</v>
      </c>
      <c r="G109">
        <v>9</v>
      </c>
      <c r="H109" t="s">
        <v>608</v>
      </c>
      <c r="I109" t="s">
        <v>83</v>
      </c>
      <c r="J109">
        <v>9</v>
      </c>
      <c r="K109" t="s">
        <v>893</v>
      </c>
      <c r="L109" t="s">
        <v>609</v>
      </c>
      <c r="M109" t="s">
        <v>648</v>
      </c>
      <c r="N109">
        <v>12970</v>
      </c>
      <c r="O109" t="s">
        <v>409</v>
      </c>
      <c r="P109">
        <v>1</v>
      </c>
    </row>
    <row r="110" spans="1:16" x14ac:dyDescent="0.35">
      <c r="A110" t="s">
        <v>753</v>
      </c>
      <c r="B110">
        <v>816</v>
      </c>
      <c r="C110">
        <v>818</v>
      </c>
      <c r="D110">
        <v>1036</v>
      </c>
      <c r="E110">
        <v>1307</v>
      </c>
      <c r="F110">
        <v>1695</v>
      </c>
      <c r="G110">
        <v>9</v>
      </c>
      <c r="H110" t="s">
        <v>738</v>
      </c>
      <c r="I110" t="s">
        <v>85</v>
      </c>
      <c r="J110">
        <v>15</v>
      </c>
      <c r="K110" t="s">
        <v>943</v>
      </c>
      <c r="L110" t="s">
        <v>739</v>
      </c>
      <c r="M110" t="s">
        <v>754</v>
      </c>
      <c r="N110">
        <v>15140</v>
      </c>
      <c r="O110" t="s">
        <v>409</v>
      </c>
      <c r="P110">
        <v>1</v>
      </c>
    </row>
    <row r="111" spans="1:16" x14ac:dyDescent="0.35">
      <c r="A111" t="s">
        <v>501</v>
      </c>
      <c r="B111">
        <v>889</v>
      </c>
      <c r="C111">
        <v>1091</v>
      </c>
      <c r="D111">
        <v>1347</v>
      </c>
      <c r="E111">
        <v>1675</v>
      </c>
      <c r="F111">
        <v>1958</v>
      </c>
      <c r="G111">
        <v>9</v>
      </c>
      <c r="H111" t="s">
        <v>462</v>
      </c>
      <c r="I111" t="s">
        <v>81</v>
      </c>
      <c r="J111">
        <v>3</v>
      </c>
      <c r="K111" t="s">
        <v>824</v>
      </c>
      <c r="L111" t="s">
        <v>463</v>
      </c>
      <c r="M111" t="s">
        <v>502</v>
      </c>
      <c r="N111">
        <v>17805</v>
      </c>
      <c r="O111" t="s">
        <v>409</v>
      </c>
      <c r="P111">
        <v>1</v>
      </c>
    </row>
    <row r="112" spans="1:16" x14ac:dyDescent="0.35">
      <c r="A112" t="s">
        <v>553</v>
      </c>
      <c r="B112">
        <v>806</v>
      </c>
      <c r="C112">
        <v>950</v>
      </c>
      <c r="D112">
        <v>1222</v>
      </c>
      <c r="E112">
        <v>1525</v>
      </c>
      <c r="F112">
        <v>1657</v>
      </c>
      <c r="G112">
        <v>9</v>
      </c>
      <c r="H112" t="s">
        <v>522</v>
      </c>
      <c r="I112" t="s">
        <v>88</v>
      </c>
      <c r="J112">
        <v>5</v>
      </c>
      <c r="K112" t="s">
        <v>849</v>
      </c>
      <c r="L112" t="s">
        <v>523</v>
      </c>
      <c r="M112" t="s">
        <v>554</v>
      </c>
      <c r="N112">
        <v>11890</v>
      </c>
      <c r="O112" t="s">
        <v>409</v>
      </c>
      <c r="P112">
        <v>0</v>
      </c>
    </row>
    <row r="113" spans="1:16" x14ac:dyDescent="0.35">
      <c r="A113" t="s">
        <v>755</v>
      </c>
      <c r="B113">
        <v>816</v>
      </c>
      <c r="C113">
        <v>818</v>
      </c>
      <c r="D113">
        <v>1036</v>
      </c>
      <c r="E113">
        <v>1307</v>
      </c>
      <c r="F113">
        <v>1695</v>
      </c>
      <c r="G113">
        <v>9</v>
      </c>
      <c r="H113" t="s">
        <v>738</v>
      </c>
      <c r="I113" t="s">
        <v>85</v>
      </c>
      <c r="J113">
        <v>15</v>
      </c>
      <c r="K113" t="s">
        <v>944</v>
      </c>
      <c r="L113" t="s">
        <v>739</v>
      </c>
      <c r="M113" t="s">
        <v>756</v>
      </c>
      <c r="N113">
        <v>4185</v>
      </c>
      <c r="O113" t="s">
        <v>409</v>
      </c>
      <c r="P113">
        <v>1</v>
      </c>
    </row>
    <row r="114" spans="1:16" x14ac:dyDescent="0.35">
      <c r="A114" t="s">
        <v>603</v>
      </c>
      <c r="B114">
        <v>889</v>
      </c>
      <c r="C114">
        <v>1091</v>
      </c>
      <c r="D114">
        <v>1347</v>
      </c>
      <c r="E114">
        <v>1675</v>
      </c>
      <c r="F114">
        <v>1958</v>
      </c>
      <c r="G114">
        <v>9</v>
      </c>
      <c r="H114" t="s">
        <v>462</v>
      </c>
      <c r="I114" t="s">
        <v>81</v>
      </c>
      <c r="J114">
        <v>7</v>
      </c>
      <c r="K114" t="s">
        <v>873</v>
      </c>
      <c r="L114" t="s">
        <v>576</v>
      </c>
      <c r="M114" t="s">
        <v>604</v>
      </c>
      <c r="N114">
        <v>9390</v>
      </c>
      <c r="O114" t="s">
        <v>409</v>
      </c>
      <c r="P114">
        <v>1</v>
      </c>
    </row>
    <row r="115" spans="1:16" x14ac:dyDescent="0.35">
      <c r="A115" t="s">
        <v>698</v>
      </c>
      <c r="B115">
        <v>810</v>
      </c>
      <c r="C115">
        <v>976</v>
      </c>
      <c r="D115">
        <v>1227</v>
      </c>
      <c r="E115">
        <v>1584</v>
      </c>
      <c r="F115">
        <v>2027</v>
      </c>
      <c r="G115">
        <v>9</v>
      </c>
      <c r="H115" t="s">
        <v>666</v>
      </c>
      <c r="I115" t="s">
        <v>99</v>
      </c>
      <c r="J115">
        <v>11</v>
      </c>
      <c r="K115" t="s">
        <v>917</v>
      </c>
      <c r="L115" t="s">
        <v>667</v>
      </c>
      <c r="M115" t="s">
        <v>699</v>
      </c>
      <c r="N115">
        <v>4695</v>
      </c>
      <c r="O115" t="s">
        <v>409</v>
      </c>
      <c r="P115">
        <v>1</v>
      </c>
    </row>
    <row r="116" spans="1:16" x14ac:dyDescent="0.35">
      <c r="A116" t="s">
        <v>649</v>
      </c>
      <c r="B116">
        <v>773</v>
      </c>
      <c r="C116">
        <v>948</v>
      </c>
      <c r="D116">
        <v>1172</v>
      </c>
      <c r="E116">
        <v>1458</v>
      </c>
      <c r="F116">
        <v>1669</v>
      </c>
      <c r="G116">
        <v>9</v>
      </c>
      <c r="H116" t="s">
        <v>633</v>
      </c>
      <c r="I116" t="s">
        <v>172</v>
      </c>
      <c r="J116">
        <v>9</v>
      </c>
      <c r="K116" t="s">
        <v>894</v>
      </c>
      <c r="L116" t="s">
        <v>609</v>
      </c>
      <c r="M116" t="s">
        <v>650</v>
      </c>
      <c r="N116">
        <v>9750</v>
      </c>
      <c r="O116" t="s">
        <v>409</v>
      </c>
      <c r="P116">
        <v>1</v>
      </c>
    </row>
    <row r="117" spans="1:16" x14ac:dyDescent="0.35">
      <c r="A117" t="s">
        <v>757</v>
      </c>
      <c r="B117">
        <v>816</v>
      </c>
      <c r="C117">
        <v>818</v>
      </c>
      <c r="D117">
        <v>1036</v>
      </c>
      <c r="E117">
        <v>1307</v>
      </c>
      <c r="F117">
        <v>1695</v>
      </c>
      <c r="G117">
        <v>9</v>
      </c>
      <c r="H117" t="s">
        <v>738</v>
      </c>
      <c r="I117" t="s">
        <v>85</v>
      </c>
      <c r="J117">
        <v>15</v>
      </c>
      <c r="K117" t="s">
        <v>945</v>
      </c>
      <c r="L117" t="s">
        <v>739</v>
      </c>
      <c r="M117" t="s">
        <v>758</v>
      </c>
      <c r="N117">
        <v>9395</v>
      </c>
      <c r="O117" t="s">
        <v>409</v>
      </c>
      <c r="P117">
        <v>1</v>
      </c>
    </row>
    <row r="118" spans="1:16" x14ac:dyDescent="0.35">
      <c r="A118" t="s">
        <v>441</v>
      </c>
      <c r="B118">
        <v>1138</v>
      </c>
      <c r="C118">
        <v>1350</v>
      </c>
      <c r="D118">
        <v>1725</v>
      </c>
      <c r="E118">
        <v>2171</v>
      </c>
      <c r="F118">
        <v>2557</v>
      </c>
      <c r="G118">
        <v>9</v>
      </c>
      <c r="H118" t="s">
        <v>411</v>
      </c>
      <c r="I118" t="s">
        <v>94</v>
      </c>
      <c r="J118">
        <v>1</v>
      </c>
      <c r="K118" t="s">
        <v>795</v>
      </c>
      <c r="L118" t="s">
        <v>412</v>
      </c>
      <c r="M118" t="s">
        <v>442</v>
      </c>
      <c r="N118">
        <v>9275</v>
      </c>
      <c r="O118" t="s">
        <v>409</v>
      </c>
      <c r="P118">
        <v>1</v>
      </c>
    </row>
    <row r="119" spans="1:16" x14ac:dyDescent="0.35">
      <c r="A119" t="s">
        <v>443</v>
      </c>
      <c r="B119">
        <v>1138</v>
      </c>
      <c r="C119">
        <v>1350</v>
      </c>
      <c r="D119">
        <v>1725</v>
      </c>
      <c r="E119">
        <v>2171</v>
      </c>
      <c r="F119">
        <v>2557</v>
      </c>
      <c r="G119">
        <v>9</v>
      </c>
      <c r="H119" t="s">
        <v>411</v>
      </c>
      <c r="I119" t="s">
        <v>94</v>
      </c>
      <c r="J119">
        <v>1</v>
      </c>
      <c r="K119" t="s">
        <v>796</v>
      </c>
      <c r="L119" t="s">
        <v>412</v>
      </c>
      <c r="M119" t="s">
        <v>444</v>
      </c>
      <c r="N119">
        <v>25205</v>
      </c>
      <c r="O119" t="s">
        <v>409</v>
      </c>
      <c r="P119">
        <v>1</v>
      </c>
    </row>
    <row r="120" spans="1:16" x14ac:dyDescent="0.35">
      <c r="A120" t="s">
        <v>503</v>
      </c>
      <c r="B120">
        <v>889</v>
      </c>
      <c r="C120">
        <v>1091</v>
      </c>
      <c r="D120">
        <v>1347</v>
      </c>
      <c r="E120">
        <v>1675</v>
      </c>
      <c r="F120">
        <v>1958</v>
      </c>
      <c r="G120">
        <v>9</v>
      </c>
      <c r="H120" t="s">
        <v>462</v>
      </c>
      <c r="I120" t="s">
        <v>81</v>
      </c>
      <c r="J120">
        <v>3</v>
      </c>
      <c r="K120" t="s">
        <v>825</v>
      </c>
      <c r="L120" t="s">
        <v>463</v>
      </c>
      <c r="M120" t="s">
        <v>504</v>
      </c>
      <c r="N120">
        <v>20015</v>
      </c>
      <c r="O120" t="s">
        <v>409</v>
      </c>
      <c r="P120">
        <v>1</v>
      </c>
    </row>
    <row r="121" spans="1:16" x14ac:dyDescent="0.35">
      <c r="A121" t="s">
        <v>555</v>
      </c>
      <c r="B121">
        <v>806</v>
      </c>
      <c r="C121">
        <v>950</v>
      </c>
      <c r="D121">
        <v>1222</v>
      </c>
      <c r="E121">
        <v>1525</v>
      </c>
      <c r="F121">
        <v>1657</v>
      </c>
      <c r="G121">
        <v>9</v>
      </c>
      <c r="H121" t="s">
        <v>522</v>
      </c>
      <c r="I121" t="s">
        <v>88</v>
      </c>
      <c r="J121">
        <v>5</v>
      </c>
      <c r="K121" t="s">
        <v>850</v>
      </c>
      <c r="L121" t="s">
        <v>523</v>
      </c>
      <c r="M121" t="s">
        <v>556</v>
      </c>
      <c r="N121">
        <v>2230</v>
      </c>
      <c r="O121" t="s">
        <v>409</v>
      </c>
      <c r="P121">
        <v>0</v>
      </c>
    </row>
    <row r="122" spans="1:16" x14ac:dyDescent="0.35">
      <c r="A122" t="s">
        <v>700</v>
      </c>
      <c r="B122">
        <v>810</v>
      </c>
      <c r="C122">
        <v>976</v>
      </c>
      <c r="D122">
        <v>1227</v>
      </c>
      <c r="E122">
        <v>1584</v>
      </c>
      <c r="F122">
        <v>2027</v>
      </c>
      <c r="G122">
        <v>9</v>
      </c>
      <c r="H122" t="s">
        <v>666</v>
      </c>
      <c r="I122" t="s">
        <v>99</v>
      </c>
      <c r="J122">
        <v>11</v>
      </c>
      <c r="K122" t="s">
        <v>918</v>
      </c>
      <c r="L122" t="s">
        <v>667</v>
      </c>
      <c r="M122" t="s">
        <v>701</v>
      </c>
      <c r="N122">
        <v>4160</v>
      </c>
      <c r="O122" t="s">
        <v>409</v>
      </c>
      <c r="P122">
        <v>1</v>
      </c>
    </row>
    <row r="123" spans="1:16" x14ac:dyDescent="0.35">
      <c r="A123" t="s">
        <v>557</v>
      </c>
      <c r="B123">
        <v>806</v>
      </c>
      <c r="C123">
        <v>950</v>
      </c>
      <c r="D123">
        <v>1222</v>
      </c>
      <c r="E123">
        <v>1525</v>
      </c>
      <c r="F123">
        <v>1657</v>
      </c>
      <c r="G123">
        <v>9</v>
      </c>
      <c r="H123" t="s">
        <v>522</v>
      </c>
      <c r="I123" t="s">
        <v>88</v>
      </c>
      <c r="J123">
        <v>5</v>
      </c>
      <c r="K123" t="s">
        <v>851</v>
      </c>
      <c r="L123" t="s">
        <v>523</v>
      </c>
      <c r="M123" t="s">
        <v>558</v>
      </c>
      <c r="N123">
        <v>3660</v>
      </c>
      <c r="O123" t="s">
        <v>409</v>
      </c>
      <c r="P123">
        <v>0</v>
      </c>
    </row>
    <row r="124" spans="1:16" x14ac:dyDescent="0.35">
      <c r="A124" t="s">
        <v>759</v>
      </c>
      <c r="B124">
        <v>816</v>
      </c>
      <c r="C124">
        <v>818</v>
      </c>
      <c r="D124">
        <v>1036</v>
      </c>
      <c r="E124">
        <v>1307</v>
      </c>
      <c r="F124">
        <v>1695</v>
      </c>
      <c r="G124">
        <v>9</v>
      </c>
      <c r="H124" t="s">
        <v>738</v>
      </c>
      <c r="I124" t="s">
        <v>85</v>
      </c>
      <c r="J124">
        <v>15</v>
      </c>
      <c r="K124" t="s">
        <v>946</v>
      </c>
      <c r="L124" t="s">
        <v>739</v>
      </c>
      <c r="M124" t="s">
        <v>760</v>
      </c>
      <c r="N124">
        <v>1690</v>
      </c>
      <c r="O124" t="s">
        <v>409</v>
      </c>
      <c r="P124">
        <v>1</v>
      </c>
    </row>
    <row r="125" spans="1:16" x14ac:dyDescent="0.35">
      <c r="A125" t="s">
        <v>651</v>
      </c>
      <c r="B125">
        <v>939</v>
      </c>
      <c r="C125">
        <v>1177</v>
      </c>
      <c r="D125">
        <v>1423</v>
      </c>
      <c r="E125">
        <v>1770</v>
      </c>
      <c r="F125">
        <v>2325</v>
      </c>
      <c r="G125">
        <v>9</v>
      </c>
      <c r="H125" t="s">
        <v>608</v>
      </c>
      <c r="I125" t="s">
        <v>83</v>
      </c>
      <c r="J125">
        <v>9</v>
      </c>
      <c r="K125" t="s">
        <v>895</v>
      </c>
      <c r="L125" t="s">
        <v>609</v>
      </c>
      <c r="M125" t="s">
        <v>652</v>
      </c>
      <c r="N125">
        <v>16580</v>
      </c>
      <c r="O125" t="s">
        <v>409</v>
      </c>
      <c r="P125">
        <v>1</v>
      </c>
    </row>
    <row r="126" spans="1:16" x14ac:dyDescent="0.35">
      <c r="A126" t="s">
        <v>559</v>
      </c>
      <c r="B126">
        <v>806</v>
      </c>
      <c r="C126">
        <v>950</v>
      </c>
      <c r="D126">
        <v>1222</v>
      </c>
      <c r="E126">
        <v>1525</v>
      </c>
      <c r="F126">
        <v>1657</v>
      </c>
      <c r="G126">
        <v>9</v>
      </c>
      <c r="H126" t="s">
        <v>522</v>
      </c>
      <c r="I126" t="s">
        <v>88</v>
      </c>
      <c r="J126">
        <v>5</v>
      </c>
      <c r="K126" t="s">
        <v>852</v>
      </c>
      <c r="L126" t="s">
        <v>523</v>
      </c>
      <c r="M126" t="s">
        <v>560</v>
      </c>
      <c r="N126">
        <v>2735</v>
      </c>
      <c r="O126" t="s">
        <v>409</v>
      </c>
      <c r="P126">
        <v>0</v>
      </c>
    </row>
    <row r="127" spans="1:16" x14ac:dyDescent="0.35">
      <c r="A127" t="s">
        <v>445</v>
      </c>
      <c r="B127">
        <v>954</v>
      </c>
      <c r="C127">
        <v>1156</v>
      </c>
      <c r="D127">
        <v>1446</v>
      </c>
      <c r="E127">
        <v>1842</v>
      </c>
      <c r="F127">
        <v>2217</v>
      </c>
      <c r="G127">
        <v>9</v>
      </c>
      <c r="H127" t="s">
        <v>416</v>
      </c>
      <c r="I127" t="s">
        <v>102</v>
      </c>
      <c r="J127">
        <v>1</v>
      </c>
      <c r="K127" t="s">
        <v>797</v>
      </c>
      <c r="L127" t="s">
        <v>412</v>
      </c>
      <c r="M127" t="s">
        <v>446</v>
      </c>
      <c r="N127">
        <v>41280</v>
      </c>
      <c r="O127" t="s">
        <v>409</v>
      </c>
      <c r="P127">
        <v>1</v>
      </c>
    </row>
    <row r="128" spans="1:16" x14ac:dyDescent="0.35">
      <c r="A128" t="s">
        <v>447</v>
      </c>
      <c r="B128">
        <v>1138</v>
      </c>
      <c r="C128">
        <v>1350</v>
      </c>
      <c r="D128">
        <v>1725</v>
      </c>
      <c r="E128">
        <v>2171</v>
      </c>
      <c r="F128">
        <v>2557</v>
      </c>
      <c r="G128">
        <v>9</v>
      </c>
      <c r="H128" t="s">
        <v>411</v>
      </c>
      <c r="I128" t="s">
        <v>94</v>
      </c>
      <c r="J128">
        <v>1</v>
      </c>
      <c r="K128" t="s">
        <v>798</v>
      </c>
      <c r="L128" t="s">
        <v>412</v>
      </c>
      <c r="M128" t="s">
        <v>448</v>
      </c>
      <c r="N128">
        <v>3655</v>
      </c>
      <c r="O128" t="s">
        <v>409</v>
      </c>
      <c r="P128">
        <v>1</v>
      </c>
    </row>
    <row r="129" spans="1:16" x14ac:dyDescent="0.35">
      <c r="A129" t="s">
        <v>505</v>
      </c>
      <c r="B129">
        <v>889</v>
      </c>
      <c r="C129">
        <v>1091</v>
      </c>
      <c r="D129">
        <v>1347</v>
      </c>
      <c r="E129">
        <v>1675</v>
      </c>
      <c r="F129">
        <v>1958</v>
      </c>
      <c r="G129">
        <v>9</v>
      </c>
      <c r="H129" t="s">
        <v>462</v>
      </c>
      <c r="I129" t="s">
        <v>81</v>
      </c>
      <c r="J129">
        <v>3</v>
      </c>
      <c r="K129" t="s">
        <v>826</v>
      </c>
      <c r="L129" t="s">
        <v>463</v>
      </c>
      <c r="M129" t="s">
        <v>506</v>
      </c>
      <c r="N129">
        <v>24305</v>
      </c>
      <c r="O129" t="s">
        <v>409</v>
      </c>
      <c r="P129">
        <v>1</v>
      </c>
    </row>
    <row r="130" spans="1:16" x14ac:dyDescent="0.35">
      <c r="A130" t="s">
        <v>725</v>
      </c>
      <c r="B130">
        <v>889</v>
      </c>
      <c r="C130">
        <v>1091</v>
      </c>
      <c r="D130">
        <v>1347</v>
      </c>
      <c r="E130">
        <v>1675</v>
      </c>
      <c r="F130">
        <v>1958</v>
      </c>
      <c r="G130">
        <v>9</v>
      </c>
      <c r="H130" t="s">
        <v>462</v>
      </c>
      <c r="I130" t="s">
        <v>81</v>
      </c>
      <c r="J130">
        <v>13</v>
      </c>
      <c r="K130" t="s">
        <v>930</v>
      </c>
      <c r="L130" t="s">
        <v>711</v>
      </c>
      <c r="M130" t="s">
        <v>726</v>
      </c>
      <c r="N130">
        <v>11285</v>
      </c>
      <c r="O130" t="s">
        <v>409</v>
      </c>
      <c r="P130">
        <v>1</v>
      </c>
    </row>
    <row r="131" spans="1:16" x14ac:dyDescent="0.35">
      <c r="A131" t="s">
        <v>509</v>
      </c>
      <c r="B131">
        <v>889</v>
      </c>
      <c r="C131">
        <v>1091</v>
      </c>
      <c r="D131">
        <v>1347</v>
      </c>
      <c r="E131">
        <v>1675</v>
      </c>
      <c r="F131">
        <v>1958</v>
      </c>
      <c r="G131">
        <v>9</v>
      </c>
      <c r="H131" t="s">
        <v>462</v>
      </c>
      <c r="I131" t="s">
        <v>81</v>
      </c>
      <c r="J131">
        <v>3</v>
      </c>
      <c r="K131" t="s">
        <v>828</v>
      </c>
      <c r="L131" t="s">
        <v>463</v>
      </c>
      <c r="M131" t="s">
        <v>510</v>
      </c>
      <c r="N131">
        <v>25800</v>
      </c>
      <c r="O131" t="s">
        <v>409</v>
      </c>
      <c r="P131">
        <v>1</v>
      </c>
    </row>
    <row r="132" spans="1:16" x14ac:dyDescent="0.35">
      <c r="A132" t="s">
        <v>653</v>
      </c>
      <c r="B132">
        <v>773</v>
      </c>
      <c r="C132">
        <v>948</v>
      </c>
      <c r="D132">
        <v>1172</v>
      </c>
      <c r="E132">
        <v>1458</v>
      </c>
      <c r="F132">
        <v>1669</v>
      </c>
      <c r="G132">
        <v>9</v>
      </c>
      <c r="H132" t="s">
        <v>633</v>
      </c>
      <c r="I132" t="s">
        <v>172</v>
      </c>
      <c r="J132">
        <v>9</v>
      </c>
      <c r="K132" t="s">
        <v>896</v>
      </c>
      <c r="L132" t="s">
        <v>609</v>
      </c>
      <c r="M132" t="s">
        <v>654</v>
      </c>
      <c r="N132">
        <v>19675</v>
      </c>
      <c r="O132" t="s">
        <v>409</v>
      </c>
      <c r="P132">
        <v>1</v>
      </c>
    </row>
    <row r="133" spans="1:16" x14ac:dyDescent="0.35">
      <c r="A133" t="s">
        <v>507</v>
      </c>
      <c r="B133">
        <v>889</v>
      </c>
      <c r="C133">
        <v>1091</v>
      </c>
      <c r="D133">
        <v>1347</v>
      </c>
      <c r="E133">
        <v>1675</v>
      </c>
      <c r="F133">
        <v>1958</v>
      </c>
      <c r="G133">
        <v>9</v>
      </c>
      <c r="H133" t="s">
        <v>462</v>
      </c>
      <c r="I133" t="s">
        <v>81</v>
      </c>
      <c r="J133">
        <v>3</v>
      </c>
      <c r="K133" t="s">
        <v>827</v>
      </c>
      <c r="L133" t="s">
        <v>463</v>
      </c>
      <c r="M133" t="s">
        <v>508</v>
      </c>
      <c r="N133">
        <v>43815</v>
      </c>
      <c r="O133" t="s">
        <v>409</v>
      </c>
      <c r="P133">
        <v>1</v>
      </c>
    </row>
    <row r="134" spans="1:16" x14ac:dyDescent="0.35">
      <c r="A134" t="s">
        <v>702</v>
      </c>
      <c r="B134">
        <v>810</v>
      </c>
      <c r="C134">
        <v>976</v>
      </c>
      <c r="D134">
        <v>1227</v>
      </c>
      <c r="E134">
        <v>1584</v>
      </c>
      <c r="F134">
        <v>2027</v>
      </c>
      <c r="G134">
        <v>9</v>
      </c>
      <c r="H134" t="s">
        <v>666</v>
      </c>
      <c r="I134" t="s">
        <v>99</v>
      </c>
      <c r="J134">
        <v>11</v>
      </c>
      <c r="K134" t="s">
        <v>919</v>
      </c>
      <c r="L134" t="s">
        <v>667</v>
      </c>
      <c r="M134" t="s">
        <v>703</v>
      </c>
      <c r="N134">
        <v>2940</v>
      </c>
      <c r="O134" t="s">
        <v>409</v>
      </c>
      <c r="P134">
        <v>1</v>
      </c>
    </row>
    <row r="135" spans="1:16" x14ac:dyDescent="0.35">
      <c r="A135" t="s">
        <v>727</v>
      </c>
      <c r="B135">
        <v>889</v>
      </c>
      <c r="C135">
        <v>1091</v>
      </c>
      <c r="D135">
        <v>1347</v>
      </c>
      <c r="E135">
        <v>1675</v>
      </c>
      <c r="F135">
        <v>1958</v>
      </c>
      <c r="G135">
        <v>9</v>
      </c>
      <c r="H135" t="s">
        <v>462</v>
      </c>
      <c r="I135" t="s">
        <v>81</v>
      </c>
      <c r="J135">
        <v>13</v>
      </c>
      <c r="K135" t="s">
        <v>931</v>
      </c>
      <c r="L135" t="s">
        <v>711</v>
      </c>
      <c r="M135" t="s">
        <v>728</v>
      </c>
      <c r="N135">
        <v>11900</v>
      </c>
      <c r="O135" t="s">
        <v>409</v>
      </c>
      <c r="P135">
        <v>1</v>
      </c>
    </row>
    <row r="136" spans="1:16" x14ac:dyDescent="0.35">
      <c r="A136" t="s">
        <v>449</v>
      </c>
      <c r="B136">
        <v>1292</v>
      </c>
      <c r="C136">
        <v>1621</v>
      </c>
      <c r="D136">
        <v>1958</v>
      </c>
      <c r="E136">
        <v>2439</v>
      </c>
      <c r="F136">
        <v>2720</v>
      </c>
      <c r="G136">
        <v>9</v>
      </c>
      <c r="H136" t="s">
        <v>423</v>
      </c>
      <c r="I136" t="s">
        <v>125</v>
      </c>
      <c r="J136">
        <v>1</v>
      </c>
      <c r="K136" t="s">
        <v>799</v>
      </c>
      <c r="L136" t="s">
        <v>412</v>
      </c>
      <c r="M136" t="s">
        <v>450</v>
      </c>
      <c r="N136">
        <v>128850</v>
      </c>
      <c r="O136" t="s">
        <v>409</v>
      </c>
      <c r="P136">
        <v>1</v>
      </c>
    </row>
    <row r="137" spans="1:16" x14ac:dyDescent="0.35">
      <c r="A137" t="s">
        <v>761</v>
      </c>
      <c r="B137">
        <v>816</v>
      </c>
      <c r="C137">
        <v>818</v>
      </c>
      <c r="D137">
        <v>1036</v>
      </c>
      <c r="E137">
        <v>1307</v>
      </c>
      <c r="F137">
        <v>1695</v>
      </c>
      <c r="G137">
        <v>9</v>
      </c>
      <c r="H137" t="s">
        <v>738</v>
      </c>
      <c r="I137" t="s">
        <v>85</v>
      </c>
      <c r="J137">
        <v>15</v>
      </c>
      <c r="K137" t="s">
        <v>947</v>
      </c>
      <c r="L137" t="s">
        <v>739</v>
      </c>
      <c r="M137" t="s">
        <v>762</v>
      </c>
      <c r="N137">
        <v>3750</v>
      </c>
      <c r="O137" t="s">
        <v>409</v>
      </c>
      <c r="P137">
        <v>1</v>
      </c>
    </row>
    <row r="138" spans="1:16" x14ac:dyDescent="0.35">
      <c r="A138" t="s">
        <v>704</v>
      </c>
      <c r="B138">
        <v>810</v>
      </c>
      <c r="C138">
        <v>976</v>
      </c>
      <c r="D138">
        <v>1227</v>
      </c>
      <c r="E138">
        <v>1584</v>
      </c>
      <c r="F138">
        <v>2027</v>
      </c>
      <c r="G138">
        <v>9</v>
      </c>
      <c r="H138" t="s">
        <v>666</v>
      </c>
      <c r="I138" t="s">
        <v>99</v>
      </c>
      <c r="J138">
        <v>11</v>
      </c>
      <c r="K138" t="s">
        <v>920</v>
      </c>
      <c r="L138" t="s">
        <v>667</v>
      </c>
      <c r="M138" t="s">
        <v>705</v>
      </c>
      <c r="N138">
        <v>18485</v>
      </c>
      <c r="O138" t="s">
        <v>409</v>
      </c>
      <c r="P138">
        <v>1</v>
      </c>
    </row>
    <row r="139" spans="1:16" x14ac:dyDescent="0.35">
      <c r="A139" t="s">
        <v>451</v>
      </c>
      <c r="B139">
        <v>954</v>
      </c>
      <c r="C139">
        <v>1156</v>
      </c>
      <c r="D139">
        <v>1446</v>
      </c>
      <c r="E139">
        <v>1842</v>
      </c>
      <c r="F139">
        <v>2217</v>
      </c>
      <c r="G139">
        <v>9</v>
      </c>
      <c r="H139" t="s">
        <v>416</v>
      </c>
      <c r="I139" t="s">
        <v>102</v>
      </c>
      <c r="J139">
        <v>1</v>
      </c>
      <c r="K139" t="s">
        <v>800</v>
      </c>
      <c r="L139" t="s">
        <v>412</v>
      </c>
      <c r="M139" t="s">
        <v>452</v>
      </c>
      <c r="N139">
        <v>52530</v>
      </c>
      <c r="O139" t="s">
        <v>409</v>
      </c>
      <c r="P139">
        <v>1</v>
      </c>
    </row>
    <row r="140" spans="1:16" x14ac:dyDescent="0.35">
      <c r="A140" t="s">
        <v>511</v>
      </c>
      <c r="B140">
        <v>889</v>
      </c>
      <c r="C140">
        <v>1091</v>
      </c>
      <c r="D140">
        <v>1347</v>
      </c>
      <c r="E140">
        <v>1675</v>
      </c>
      <c r="F140">
        <v>1958</v>
      </c>
      <c r="G140">
        <v>9</v>
      </c>
      <c r="H140" t="s">
        <v>462</v>
      </c>
      <c r="I140" t="s">
        <v>81</v>
      </c>
      <c r="J140">
        <v>3</v>
      </c>
      <c r="K140" t="s">
        <v>829</v>
      </c>
      <c r="L140" t="s">
        <v>463</v>
      </c>
      <c r="M140" t="s">
        <v>512</v>
      </c>
      <c r="N140">
        <v>15675</v>
      </c>
      <c r="O140" t="s">
        <v>409</v>
      </c>
      <c r="P140">
        <v>1</v>
      </c>
    </row>
    <row r="141" spans="1:16" x14ac:dyDescent="0.35">
      <c r="A141" t="s">
        <v>561</v>
      </c>
      <c r="B141">
        <v>806</v>
      </c>
      <c r="C141">
        <v>950</v>
      </c>
      <c r="D141">
        <v>1222</v>
      </c>
      <c r="E141">
        <v>1525</v>
      </c>
      <c r="F141">
        <v>1657</v>
      </c>
      <c r="G141">
        <v>9</v>
      </c>
      <c r="H141" t="s">
        <v>522</v>
      </c>
      <c r="I141" t="s">
        <v>88</v>
      </c>
      <c r="J141">
        <v>5</v>
      </c>
      <c r="K141" t="s">
        <v>853</v>
      </c>
      <c r="L141" t="s">
        <v>523</v>
      </c>
      <c r="M141" t="s">
        <v>562</v>
      </c>
      <c r="N141">
        <v>7670</v>
      </c>
      <c r="O141" t="s">
        <v>409</v>
      </c>
      <c r="P141">
        <v>0</v>
      </c>
    </row>
    <row r="142" spans="1:16" x14ac:dyDescent="0.35">
      <c r="A142" t="s">
        <v>763</v>
      </c>
      <c r="B142">
        <v>816</v>
      </c>
      <c r="C142">
        <v>818</v>
      </c>
      <c r="D142">
        <v>1036</v>
      </c>
      <c r="E142">
        <v>1307</v>
      </c>
      <c r="F142">
        <v>1695</v>
      </c>
      <c r="G142">
        <v>9</v>
      </c>
      <c r="H142" t="s">
        <v>738</v>
      </c>
      <c r="I142" t="s">
        <v>85</v>
      </c>
      <c r="J142">
        <v>15</v>
      </c>
      <c r="K142" t="s">
        <v>948</v>
      </c>
      <c r="L142" t="s">
        <v>739</v>
      </c>
      <c r="M142" t="s">
        <v>764</v>
      </c>
      <c r="N142">
        <v>9300</v>
      </c>
      <c r="O142" t="s">
        <v>409</v>
      </c>
      <c r="P142">
        <v>1</v>
      </c>
    </row>
    <row r="143" spans="1:16" x14ac:dyDescent="0.35">
      <c r="A143" t="s">
        <v>729</v>
      </c>
      <c r="B143">
        <v>889</v>
      </c>
      <c r="C143">
        <v>1091</v>
      </c>
      <c r="D143">
        <v>1347</v>
      </c>
      <c r="E143">
        <v>1675</v>
      </c>
      <c r="F143">
        <v>1958</v>
      </c>
      <c r="G143">
        <v>9</v>
      </c>
      <c r="H143" t="s">
        <v>462</v>
      </c>
      <c r="I143" t="s">
        <v>81</v>
      </c>
      <c r="J143">
        <v>13</v>
      </c>
      <c r="K143" t="s">
        <v>932</v>
      </c>
      <c r="L143" t="s">
        <v>711</v>
      </c>
      <c r="M143" t="s">
        <v>730</v>
      </c>
      <c r="N143">
        <v>14840</v>
      </c>
      <c r="O143" t="s">
        <v>409</v>
      </c>
      <c r="P143">
        <v>1</v>
      </c>
    </row>
    <row r="144" spans="1:16" x14ac:dyDescent="0.35">
      <c r="A144" t="s">
        <v>563</v>
      </c>
      <c r="B144">
        <v>806</v>
      </c>
      <c r="C144">
        <v>950</v>
      </c>
      <c r="D144">
        <v>1222</v>
      </c>
      <c r="E144">
        <v>1525</v>
      </c>
      <c r="F144">
        <v>1657</v>
      </c>
      <c r="G144">
        <v>9</v>
      </c>
      <c r="H144" t="s">
        <v>522</v>
      </c>
      <c r="I144" t="s">
        <v>88</v>
      </c>
      <c r="J144">
        <v>5</v>
      </c>
      <c r="K144" t="s">
        <v>854</v>
      </c>
      <c r="L144" t="s">
        <v>523</v>
      </c>
      <c r="M144" t="s">
        <v>564</v>
      </c>
      <c r="N144">
        <v>35080</v>
      </c>
      <c r="O144" t="s">
        <v>409</v>
      </c>
      <c r="P144">
        <v>0</v>
      </c>
    </row>
    <row r="145" spans="1:16" x14ac:dyDescent="0.35">
      <c r="A145" t="s">
        <v>453</v>
      </c>
      <c r="B145">
        <v>954</v>
      </c>
      <c r="C145">
        <v>1156</v>
      </c>
      <c r="D145">
        <v>1446</v>
      </c>
      <c r="E145">
        <v>1842</v>
      </c>
      <c r="F145">
        <v>2217</v>
      </c>
      <c r="G145">
        <v>9</v>
      </c>
      <c r="H145" t="s">
        <v>416</v>
      </c>
      <c r="I145" t="s">
        <v>102</v>
      </c>
      <c r="J145">
        <v>1</v>
      </c>
      <c r="K145" t="s">
        <v>801</v>
      </c>
      <c r="L145" t="s">
        <v>412</v>
      </c>
      <c r="M145" t="s">
        <v>454</v>
      </c>
      <c r="N145">
        <v>36455</v>
      </c>
      <c r="O145" t="s">
        <v>409</v>
      </c>
      <c r="P145">
        <v>1</v>
      </c>
    </row>
    <row r="146" spans="1:16" x14ac:dyDescent="0.35">
      <c r="A146" t="s">
        <v>731</v>
      </c>
      <c r="B146">
        <v>889</v>
      </c>
      <c r="C146">
        <v>1091</v>
      </c>
      <c r="D146">
        <v>1347</v>
      </c>
      <c r="E146">
        <v>1675</v>
      </c>
      <c r="F146">
        <v>1958</v>
      </c>
      <c r="G146">
        <v>9</v>
      </c>
      <c r="H146" t="s">
        <v>462</v>
      </c>
      <c r="I146" t="s">
        <v>81</v>
      </c>
      <c r="J146">
        <v>13</v>
      </c>
      <c r="K146" t="s">
        <v>933</v>
      </c>
      <c r="L146" t="s">
        <v>711</v>
      </c>
      <c r="M146" t="s">
        <v>732</v>
      </c>
      <c r="N146">
        <v>930</v>
      </c>
      <c r="O146" t="s">
        <v>409</v>
      </c>
      <c r="P146">
        <v>1</v>
      </c>
    </row>
    <row r="147" spans="1:16" x14ac:dyDescent="0.35">
      <c r="A147" t="s">
        <v>733</v>
      </c>
      <c r="B147">
        <v>889</v>
      </c>
      <c r="C147">
        <v>1091</v>
      </c>
      <c r="D147">
        <v>1347</v>
      </c>
      <c r="E147">
        <v>1675</v>
      </c>
      <c r="F147">
        <v>1958</v>
      </c>
      <c r="G147">
        <v>9</v>
      </c>
      <c r="H147" t="s">
        <v>462</v>
      </c>
      <c r="I147" t="s">
        <v>81</v>
      </c>
      <c r="J147">
        <v>13</v>
      </c>
      <c r="K147" t="s">
        <v>934</v>
      </c>
      <c r="L147" t="s">
        <v>711</v>
      </c>
      <c r="M147" t="s">
        <v>734</v>
      </c>
      <c r="N147">
        <v>29180</v>
      </c>
      <c r="O147" t="s">
        <v>409</v>
      </c>
      <c r="P147">
        <v>1</v>
      </c>
    </row>
    <row r="148" spans="1:16" x14ac:dyDescent="0.35">
      <c r="A148" t="s">
        <v>706</v>
      </c>
      <c r="B148">
        <v>810</v>
      </c>
      <c r="C148">
        <v>976</v>
      </c>
      <c r="D148">
        <v>1227</v>
      </c>
      <c r="E148">
        <v>1584</v>
      </c>
      <c r="F148">
        <v>2027</v>
      </c>
      <c r="G148">
        <v>9</v>
      </c>
      <c r="H148" t="s">
        <v>666</v>
      </c>
      <c r="I148" t="s">
        <v>99</v>
      </c>
      <c r="J148">
        <v>11</v>
      </c>
      <c r="K148" t="s">
        <v>921</v>
      </c>
      <c r="L148" t="s">
        <v>667</v>
      </c>
      <c r="M148" t="s">
        <v>707</v>
      </c>
      <c r="N148">
        <v>2570</v>
      </c>
      <c r="O148" t="s">
        <v>409</v>
      </c>
      <c r="P148">
        <v>1</v>
      </c>
    </row>
    <row r="149" spans="1:16" x14ac:dyDescent="0.35">
      <c r="A149" t="s">
        <v>655</v>
      </c>
      <c r="B149">
        <v>1055</v>
      </c>
      <c r="C149">
        <v>1181</v>
      </c>
      <c r="D149">
        <v>1438</v>
      </c>
      <c r="E149">
        <v>1793</v>
      </c>
      <c r="F149">
        <v>1993</v>
      </c>
      <c r="G149">
        <v>9</v>
      </c>
      <c r="H149" t="s">
        <v>614</v>
      </c>
      <c r="I149" t="s">
        <v>92</v>
      </c>
      <c r="J149">
        <v>9</v>
      </c>
      <c r="K149" t="s">
        <v>897</v>
      </c>
      <c r="L149" t="s">
        <v>609</v>
      </c>
      <c r="M149" t="s">
        <v>656</v>
      </c>
      <c r="N149">
        <v>44990</v>
      </c>
      <c r="O149" t="s">
        <v>409</v>
      </c>
      <c r="P149">
        <v>1</v>
      </c>
    </row>
    <row r="150" spans="1:16" x14ac:dyDescent="0.35">
      <c r="A150" t="s">
        <v>565</v>
      </c>
      <c r="B150">
        <v>806</v>
      </c>
      <c r="C150">
        <v>950</v>
      </c>
      <c r="D150">
        <v>1222</v>
      </c>
      <c r="E150">
        <v>1525</v>
      </c>
      <c r="F150">
        <v>1657</v>
      </c>
      <c r="G150">
        <v>9</v>
      </c>
      <c r="H150" t="s">
        <v>522</v>
      </c>
      <c r="I150" t="s">
        <v>88</v>
      </c>
      <c r="J150">
        <v>5</v>
      </c>
      <c r="K150" t="s">
        <v>855</v>
      </c>
      <c r="L150" t="s">
        <v>523</v>
      </c>
      <c r="M150" t="s">
        <v>566</v>
      </c>
      <c r="N150">
        <v>1465</v>
      </c>
      <c r="O150" t="s">
        <v>409</v>
      </c>
      <c r="P150">
        <v>0</v>
      </c>
    </row>
    <row r="151" spans="1:16" x14ac:dyDescent="0.35">
      <c r="A151" t="s">
        <v>567</v>
      </c>
      <c r="B151">
        <v>806</v>
      </c>
      <c r="C151">
        <v>950</v>
      </c>
      <c r="D151">
        <v>1222</v>
      </c>
      <c r="E151">
        <v>1525</v>
      </c>
      <c r="F151">
        <v>1657</v>
      </c>
      <c r="G151">
        <v>9</v>
      </c>
      <c r="H151" t="s">
        <v>522</v>
      </c>
      <c r="I151" t="s">
        <v>88</v>
      </c>
      <c r="J151">
        <v>5</v>
      </c>
      <c r="K151" t="s">
        <v>856</v>
      </c>
      <c r="L151" t="s">
        <v>523</v>
      </c>
      <c r="M151" t="s">
        <v>568</v>
      </c>
      <c r="N151">
        <v>3490</v>
      </c>
      <c r="O151" t="s">
        <v>409</v>
      </c>
      <c r="P151">
        <v>0</v>
      </c>
    </row>
    <row r="152" spans="1:16" x14ac:dyDescent="0.35">
      <c r="A152" t="s">
        <v>657</v>
      </c>
      <c r="B152">
        <v>773</v>
      </c>
      <c r="C152">
        <v>948</v>
      </c>
      <c r="D152">
        <v>1172</v>
      </c>
      <c r="E152">
        <v>1458</v>
      </c>
      <c r="F152">
        <v>1669</v>
      </c>
      <c r="G152">
        <v>9</v>
      </c>
      <c r="H152" t="s">
        <v>633</v>
      </c>
      <c r="I152" t="s">
        <v>172</v>
      </c>
      <c r="J152">
        <v>9</v>
      </c>
      <c r="K152" t="s">
        <v>898</v>
      </c>
      <c r="L152" t="s">
        <v>609</v>
      </c>
      <c r="M152" t="s">
        <v>658</v>
      </c>
      <c r="N152">
        <v>109250</v>
      </c>
      <c r="O152" t="s">
        <v>409</v>
      </c>
      <c r="P152">
        <v>1</v>
      </c>
    </row>
    <row r="153" spans="1:16" x14ac:dyDescent="0.35">
      <c r="A153" t="s">
        <v>708</v>
      </c>
      <c r="B153">
        <v>810</v>
      </c>
      <c r="C153">
        <v>976</v>
      </c>
      <c r="D153">
        <v>1227</v>
      </c>
      <c r="E153">
        <v>1584</v>
      </c>
      <c r="F153">
        <v>2027</v>
      </c>
      <c r="G153">
        <v>9</v>
      </c>
      <c r="H153" t="s">
        <v>666</v>
      </c>
      <c r="I153" t="s">
        <v>99</v>
      </c>
      <c r="J153">
        <v>11</v>
      </c>
      <c r="K153" t="s">
        <v>922</v>
      </c>
      <c r="L153" t="s">
        <v>667</v>
      </c>
      <c r="M153" t="s">
        <v>709</v>
      </c>
      <c r="N153">
        <v>19200</v>
      </c>
      <c r="O153" t="s">
        <v>409</v>
      </c>
      <c r="P153">
        <v>1</v>
      </c>
    </row>
    <row r="154" spans="1:16" x14ac:dyDescent="0.35">
      <c r="A154" t="s">
        <v>569</v>
      </c>
      <c r="B154">
        <v>806</v>
      </c>
      <c r="C154">
        <v>950</v>
      </c>
      <c r="D154">
        <v>1222</v>
      </c>
      <c r="E154">
        <v>1525</v>
      </c>
      <c r="F154">
        <v>1657</v>
      </c>
      <c r="G154">
        <v>9</v>
      </c>
      <c r="H154" t="s">
        <v>522</v>
      </c>
      <c r="I154" t="s">
        <v>88</v>
      </c>
      <c r="J154">
        <v>5</v>
      </c>
      <c r="K154" t="s">
        <v>857</v>
      </c>
      <c r="L154" t="s">
        <v>523</v>
      </c>
      <c r="M154" t="s">
        <v>570</v>
      </c>
      <c r="N154">
        <v>21975</v>
      </c>
      <c r="O154" t="s">
        <v>409</v>
      </c>
      <c r="P154">
        <v>0</v>
      </c>
    </row>
    <row r="155" spans="1:16" x14ac:dyDescent="0.35">
      <c r="A155" t="s">
        <v>513</v>
      </c>
      <c r="B155">
        <v>889</v>
      </c>
      <c r="C155">
        <v>1091</v>
      </c>
      <c r="D155">
        <v>1347</v>
      </c>
      <c r="E155">
        <v>1675</v>
      </c>
      <c r="F155">
        <v>1958</v>
      </c>
      <c r="G155">
        <v>9</v>
      </c>
      <c r="H155" t="s">
        <v>462</v>
      </c>
      <c r="I155" t="s">
        <v>81</v>
      </c>
      <c r="J155">
        <v>3</v>
      </c>
      <c r="K155" t="s">
        <v>830</v>
      </c>
      <c r="L155" t="s">
        <v>463</v>
      </c>
      <c r="M155" t="s">
        <v>514</v>
      </c>
      <c r="N155">
        <v>63360</v>
      </c>
      <c r="O155" t="s">
        <v>409</v>
      </c>
      <c r="P155">
        <v>1</v>
      </c>
    </row>
    <row r="156" spans="1:16" x14ac:dyDescent="0.35">
      <c r="A156" t="s">
        <v>659</v>
      </c>
      <c r="B156">
        <v>1055</v>
      </c>
      <c r="C156">
        <v>1181</v>
      </c>
      <c r="D156">
        <v>1438</v>
      </c>
      <c r="E156">
        <v>1793</v>
      </c>
      <c r="F156">
        <v>1993</v>
      </c>
      <c r="G156">
        <v>9</v>
      </c>
      <c r="H156" t="s">
        <v>614</v>
      </c>
      <c r="I156" t="s">
        <v>92</v>
      </c>
      <c r="J156">
        <v>9</v>
      </c>
      <c r="K156" t="s">
        <v>899</v>
      </c>
      <c r="L156" t="s">
        <v>609</v>
      </c>
      <c r="M156" t="s">
        <v>660</v>
      </c>
      <c r="N156">
        <v>55045</v>
      </c>
      <c r="O156" t="s">
        <v>409</v>
      </c>
      <c r="P156">
        <v>1</v>
      </c>
    </row>
    <row r="157" spans="1:16" x14ac:dyDescent="0.35">
      <c r="A157" t="s">
        <v>605</v>
      </c>
      <c r="B157">
        <v>1004</v>
      </c>
      <c r="C157">
        <v>1155</v>
      </c>
      <c r="D157">
        <v>1522</v>
      </c>
      <c r="E157">
        <v>2178</v>
      </c>
      <c r="F157">
        <v>2635</v>
      </c>
      <c r="G157">
        <v>9</v>
      </c>
      <c r="H157" t="s">
        <v>579</v>
      </c>
      <c r="I157" t="s">
        <v>115</v>
      </c>
      <c r="J157">
        <v>7</v>
      </c>
      <c r="K157" t="s">
        <v>874</v>
      </c>
      <c r="L157" t="s">
        <v>576</v>
      </c>
      <c r="M157" t="s">
        <v>606</v>
      </c>
      <c r="N157">
        <v>6925</v>
      </c>
      <c r="O157" t="s">
        <v>409</v>
      </c>
      <c r="P157">
        <v>1</v>
      </c>
    </row>
    <row r="158" spans="1:16" x14ac:dyDescent="0.35">
      <c r="A158" t="s">
        <v>455</v>
      </c>
      <c r="B158">
        <v>1292</v>
      </c>
      <c r="C158">
        <v>1621</v>
      </c>
      <c r="D158">
        <v>1958</v>
      </c>
      <c r="E158">
        <v>2439</v>
      </c>
      <c r="F158">
        <v>2720</v>
      </c>
      <c r="G158">
        <v>9</v>
      </c>
      <c r="H158" t="s">
        <v>423</v>
      </c>
      <c r="I158" t="s">
        <v>125</v>
      </c>
      <c r="J158">
        <v>1</v>
      </c>
      <c r="K158" t="s">
        <v>802</v>
      </c>
      <c r="L158" t="s">
        <v>412</v>
      </c>
      <c r="M158" t="s">
        <v>456</v>
      </c>
      <c r="N158">
        <v>10370</v>
      </c>
      <c r="O158" t="s">
        <v>409</v>
      </c>
      <c r="P158">
        <v>1</v>
      </c>
    </row>
    <row r="159" spans="1:16" x14ac:dyDescent="0.35">
      <c r="A159" t="s">
        <v>457</v>
      </c>
      <c r="B159">
        <v>1292</v>
      </c>
      <c r="C159">
        <v>1621</v>
      </c>
      <c r="D159">
        <v>1958</v>
      </c>
      <c r="E159">
        <v>2439</v>
      </c>
      <c r="F159">
        <v>2720</v>
      </c>
      <c r="G159">
        <v>9</v>
      </c>
      <c r="H159" t="s">
        <v>423</v>
      </c>
      <c r="I159" t="s">
        <v>125</v>
      </c>
      <c r="J159">
        <v>1</v>
      </c>
      <c r="K159" t="s">
        <v>803</v>
      </c>
      <c r="L159" t="s">
        <v>412</v>
      </c>
      <c r="M159" t="s">
        <v>458</v>
      </c>
      <c r="N159">
        <v>27775</v>
      </c>
      <c r="O159" t="s">
        <v>409</v>
      </c>
      <c r="P159">
        <v>1</v>
      </c>
    </row>
    <row r="160" spans="1:16" x14ac:dyDescent="0.35">
      <c r="A160" t="s">
        <v>515</v>
      </c>
      <c r="B160">
        <v>889</v>
      </c>
      <c r="C160">
        <v>1091</v>
      </c>
      <c r="D160">
        <v>1347</v>
      </c>
      <c r="E160">
        <v>1675</v>
      </c>
      <c r="F160">
        <v>1958</v>
      </c>
      <c r="G160">
        <v>9</v>
      </c>
      <c r="H160" t="s">
        <v>462</v>
      </c>
      <c r="I160" t="s">
        <v>81</v>
      </c>
      <c r="J160">
        <v>3</v>
      </c>
      <c r="K160" t="s">
        <v>831</v>
      </c>
      <c r="L160" t="s">
        <v>463</v>
      </c>
      <c r="M160" t="s">
        <v>516</v>
      </c>
      <c r="N160">
        <v>26395</v>
      </c>
      <c r="O160" t="s">
        <v>409</v>
      </c>
      <c r="P160">
        <v>1</v>
      </c>
    </row>
    <row r="161" spans="1:16" x14ac:dyDescent="0.35">
      <c r="A161" t="s">
        <v>735</v>
      </c>
      <c r="B161">
        <v>889</v>
      </c>
      <c r="C161">
        <v>1091</v>
      </c>
      <c r="D161">
        <v>1347</v>
      </c>
      <c r="E161">
        <v>1675</v>
      </c>
      <c r="F161">
        <v>1958</v>
      </c>
      <c r="G161">
        <v>9</v>
      </c>
      <c r="H161" t="s">
        <v>462</v>
      </c>
      <c r="I161" t="s">
        <v>81</v>
      </c>
      <c r="J161">
        <v>13</v>
      </c>
      <c r="K161" t="s">
        <v>935</v>
      </c>
      <c r="L161" t="s">
        <v>711</v>
      </c>
      <c r="M161" t="s">
        <v>736</v>
      </c>
      <c r="N161">
        <v>5915</v>
      </c>
      <c r="O161" t="s">
        <v>409</v>
      </c>
      <c r="P161">
        <v>1</v>
      </c>
    </row>
    <row r="162" spans="1:16" x14ac:dyDescent="0.35">
      <c r="A162" t="s">
        <v>459</v>
      </c>
      <c r="B162">
        <v>1292</v>
      </c>
      <c r="C162">
        <v>1621</v>
      </c>
      <c r="D162">
        <v>1958</v>
      </c>
      <c r="E162">
        <v>2439</v>
      </c>
      <c r="F162">
        <v>2720</v>
      </c>
      <c r="G162">
        <v>9</v>
      </c>
      <c r="H162" t="s">
        <v>423</v>
      </c>
      <c r="I162" t="s">
        <v>125</v>
      </c>
      <c r="J162">
        <v>1</v>
      </c>
      <c r="K162" t="s">
        <v>804</v>
      </c>
      <c r="L162" t="s">
        <v>412</v>
      </c>
      <c r="M162" t="s">
        <v>460</v>
      </c>
      <c r="N162">
        <v>18660</v>
      </c>
      <c r="O162" t="s">
        <v>409</v>
      </c>
      <c r="P162">
        <v>1</v>
      </c>
    </row>
    <row r="163" spans="1:16" x14ac:dyDescent="0.35">
      <c r="A163" t="s">
        <v>571</v>
      </c>
      <c r="B163">
        <v>806</v>
      </c>
      <c r="C163">
        <v>950</v>
      </c>
      <c r="D163">
        <v>1222</v>
      </c>
      <c r="E163">
        <v>1525</v>
      </c>
      <c r="F163">
        <v>1657</v>
      </c>
      <c r="G163">
        <v>9</v>
      </c>
      <c r="H163" t="s">
        <v>522</v>
      </c>
      <c r="I163" t="s">
        <v>88</v>
      </c>
      <c r="J163">
        <v>5</v>
      </c>
      <c r="K163" t="s">
        <v>858</v>
      </c>
      <c r="L163" t="s">
        <v>523</v>
      </c>
      <c r="M163" t="s">
        <v>572</v>
      </c>
      <c r="N163">
        <v>10895</v>
      </c>
      <c r="O163" t="s">
        <v>409</v>
      </c>
      <c r="P163">
        <v>0</v>
      </c>
    </row>
    <row r="164" spans="1:16" x14ac:dyDescent="0.35">
      <c r="A164" t="s">
        <v>765</v>
      </c>
      <c r="B164">
        <v>816</v>
      </c>
      <c r="C164">
        <v>818</v>
      </c>
      <c r="D164">
        <v>1036</v>
      </c>
      <c r="E164">
        <v>1307</v>
      </c>
      <c r="F164">
        <v>1695</v>
      </c>
      <c r="G164">
        <v>9</v>
      </c>
      <c r="H164" t="s">
        <v>738</v>
      </c>
      <c r="I164" t="s">
        <v>85</v>
      </c>
      <c r="J164">
        <v>15</v>
      </c>
      <c r="K164" t="s">
        <v>949</v>
      </c>
      <c r="L164" t="s">
        <v>739</v>
      </c>
      <c r="M164" t="s">
        <v>766</v>
      </c>
      <c r="N164">
        <v>24840</v>
      </c>
      <c r="O164" t="s">
        <v>409</v>
      </c>
      <c r="P164">
        <v>1</v>
      </c>
    </row>
    <row r="165" spans="1:16" x14ac:dyDescent="0.35">
      <c r="A165" t="s">
        <v>519</v>
      </c>
      <c r="B165">
        <v>889</v>
      </c>
      <c r="C165">
        <v>1091</v>
      </c>
      <c r="D165">
        <v>1347</v>
      </c>
      <c r="E165">
        <v>1675</v>
      </c>
      <c r="F165">
        <v>1958</v>
      </c>
      <c r="G165">
        <v>9</v>
      </c>
      <c r="H165" t="s">
        <v>462</v>
      </c>
      <c r="I165" t="s">
        <v>81</v>
      </c>
      <c r="J165">
        <v>3</v>
      </c>
      <c r="K165" t="s">
        <v>833</v>
      </c>
      <c r="L165" t="s">
        <v>463</v>
      </c>
      <c r="M165" t="s">
        <v>520</v>
      </c>
      <c r="N165">
        <v>12565</v>
      </c>
      <c r="O165" t="s">
        <v>409</v>
      </c>
      <c r="P165">
        <v>1</v>
      </c>
    </row>
    <row r="166" spans="1:16" x14ac:dyDescent="0.35">
      <c r="A166" t="s">
        <v>517</v>
      </c>
      <c r="B166">
        <v>889</v>
      </c>
      <c r="C166">
        <v>1091</v>
      </c>
      <c r="D166">
        <v>1347</v>
      </c>
      <c r="E166">
        <v>1675</v>
      </c>
      <c r="F166">
        <v>1958</v>
      </c>
      <c r="G166">
        <v>9</v>
      </c>
      <c r="H166" t="s">
        <v>462</v>
      </c>
      <c r="I166" t="s">
        <v>81</v>
      </c>
      <c r="J166">
        <v>3</v>
      </c>
      <c r="K166" t="s">
        <v>832</v>
      </c>
      <c r="L166" t="s">
        <v>463</v>
      </c>
      <c r="M166" t="s">
        <v>518</v>
      </c>
      <c r="N166">
        <v>29035</v>
      </c>
      <c r="O166" t="s">
        <v>409</v>
      </c>
      <c r="P166">
        <v>1</v>
      </c>
    </row>
    <row r="167" spans="1:16" x14ac:dyDescent="0.35">
      <c r="A167" t="s">
        <v>661</v>
      </c>
      <c r="B167">
        <v>773</v>
      </c>
      <c r="C167">
        <v>948</v>
      </c>
      <c r="D167">
        <v>1172</v>
      </c>
      <c r="E167">
        <v>1458</v>
      </c>
      <c r="F167">
        <v>1669</v>
      </c>
      <c r="G167">
        <v>9</v>
      </c>
      <c r="H167" t="s">
        <v>633</v>
      </c>
      <c r="I167" t="s">
        <v>172</v>
      </c>
      <c r="J167">
        <v>9</v>
      </c>
      <c r="K167" t="s">
        <v>900</v>
      </c>
      <c r="L167" t="s">
        <v>609</v>
      </c>
      <c r="M167" t="s">
        <v>662</v>
      </c>
      <c r="N167">
        <v>16695</v>
      </c>
      <c r="O167" t="s">
        <v>409</v>
      </c>
      <c r="P167">
        <v>1</v>
      </c>
    </row>
    <row r="168" spans="1:16" x14ac:dyDescent="0.35">
      <c r="A168" t="s">
        <v>663</v>
      </c>
      <c r="B168">
        <v>1055</v>
      </c>
      <c r="C168">
        <v>1181</v>
      </c>
      <c r="D168">
        <v>1438</v>
      </c>
      <c r="E168">
        <v>1793</v>
      </c>
      <c r="F168">
        <v>1993</v>
      </c>
      <c r="G168">
        <v>9</v>
      </c>
      <c r="H168" t="s">
        <v>614</v>
      </c>
      <c r="I168" t="s">
        <v>92</v>
      </c>
      <c r="J168">
        <v>9</v>
      </c>
      <c r="K168" t="s">
        <v>901</v>
      </c>
      <c r="L168" t="s">
        <v>609</v>
      </c>
      <c r="M168" t="s">
        <v>664</v>
      </c>
      <c r="N168">
        <v>8905</v>
      </c>
      <c r="O168" t="s">
        <v>409</v>
      </c>
      <c r="P168">
        <v>1</v>
      </c>
    </row>
    <row r="169" spans="1:16" x14ac:dyDescent="0.35">
      <c r="A169" t="s">
        <v>573</v>
      </c>
      <c r="B169">
        <v>806</v>
      </c>
      <c r="C169">
        <v>950</v>
      </c>
      <c r="D169">
        <v>1222</v>
      </c>
      <c r="E169">
        <v>1525</v>
      </c>
      <c r="F169">
        <v>1657</v>
      </c>
      <c r="G169">
        <v>9</v>
      </c>
      <c r="H169" t="s">
        <v>522</v>
      </c>
      <c r="I169" t="s">
        <v>88</v>
      </c>
      <c r="J169">
        <v>5</v>
      </c>
      <c r="K169" t="s">
        <v>859</v>
      </c>
      <c r="L169" t="s">
        <v>523</v>
      </c>
      <c r="M169" t="s">
        <v>574</v>
      </c>
      <c r="N169">
        <v>9685</v>
      </c>
      <c r="O169" t="s">
        <v>409</v>
      </c>
      <c r="P169">
        <v>0</v>
      </c>
    </row>
    <row r="170" spans="1:16" x14ac:dyDescent="0.35">
      <c r="A170" t="s">
        <v>767</v>
      </c>
      <c r="B170">
        <v>816</v>
      </c>
      <c r="C170">
        <v>818</v>
      </c>
      <c r="D170">
        <v>1036</v>
      </c>
      <c r="E170">
        <v>1307</v>
      </c>
      <c r="F170">
        <v>1695</v>
      </c>
      <c r="G170">
        <v>9</v>
      </c>
      <c r="H170" t="s">
        <v>738</v>
      </c>
      <c r="I170" t="s">
        <v>85</v>
      </c>
      <c r="J170">
        <v>15</v>
      </c>
      <c r="K170" t="s">
        <v>950</v>
      </c>
      <c r="L170" t="s">
        <v>739</v>
      </c>
      <c r="M170" t="s">
        <v>768</v>
      </c>
      <c r="N170">
        <v>7825</v>
      </c>
      <c r="O170" t="s">
        <v>409</v>
      </c>
      <c r="P170">
        <v>1</v>
      </c>
    </row>
  </sheetData>
  <sortState xmlns:xlrd2="http://schemas.microsoft.com/office/spreadsheetml/2017/richdata2" ref="A2:P170">
    <sortCondition ref="M2:M1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61"/>
  <sheetViews>
    <sheetView showGridLines="0" workbookViewId="0">
      <selection activeCell="K11" sqref="K11"/>
    </sheetView>
  </sheetViews>
  <sheetFormatPr defaultRowHeight="14.5" x14ac:dyDescent="0.35"/>
  <cols>
    <col min="8" max="8" width="12.453125" customWidth="1"/>
  </cols>
  <sheetData>
    <row r="1" spans="1:8" ht="18.5" x14ac:dyDescent="0.35">
      <c r="A1" s="227" t="s">
        <v>342</v>
      </c>
      <c r="B1" s="227"/>
      <c r="C1" s="227"/>
      <c r="D1" s="227"/>
      <c r="E1" s="227"/>
      <c r="F1" s="227"/>
      <c r="G1" s="227"/>
      <c r="H1" s="227"/>
    </row>
    <row r="2" spans="1:8" x14ac:dyDescent="0.35">
      <c r="A2" s="165"/>
      <c r="B2" s="166"/>
      <c r="C2" s="167"/>
      <c r="D2" s="167"/>
      <c r="E2" s="167"/>
      <c r="F2" s="167"/>
      <c r="G2" s="167"/>
      <c r="H2" s="167"/>
    </row>
    <row r="3" spans="1:8" ht="18.5" x14ac:dyDescent="0.35">
      <c r="A3" s="174" t="s">
        <v>343</v>
      </c>
      <c r="B3" s="166"/>
      <c r="C3" s="167"/>
      <c r="D3" s="167"/>
      <c r="E3" s="167"/>
      <c r="F3" s="167"/>
      <c r="G3" s="167"/>
      <c r="H3" s="167"/>
    </row>
    <row r="4" spans="1:8" x14ac:dyDescent="0.35">
      <c r="A4" s="173" t="s">
        <v>359</v>
      </c>
      <c r="B4" s="166"/>
      <c r="C4" s="167"/>
      <c r="D4" s="167"/>
      <c r="E4" s="167"/>
      <c r="F4" s="167"/>
      <c r="G4" s="167"/>
      <c r="H4" s="167"/>
    </row>
    <row r="5" spans="1:8" x14ac:dyDescent="0.35">
      <c r="A5" s="173" t="s">
        <v>383</v>
      </c>
      <c r="B5" s="166"/>
      <c r="C5" s="167"/>
      <c r="D5" s="167"/>
      <c r="E5" s="167"/>
      <c r="F5" s="167"/>
      <c r="G5" s="167"/>
      <c r="H5" s="167"/>
    </row>
    <row r="6" spans="1:8" ht="18.5" x14ac:dyDescent="0.35">
      <c r="A6" s="170"/>
      <c r="B6" s="166"/>
      <c r="C6" s="167"/>
      <c r="D6" s="167"/>
      <c r="E6" s="167"/>
      <c r="F6" s="167"/>
      <c r="G6" s="167"/>
      <c r="H6" s="167"/>
    </row>
    <row r="7" spans="1:8" ht="15.5" x14ac:dyDescent="0.35">
      <c r="A7" s="169" t="s">
        <v>354</v>
      </c>
      <c r="B7" s="166"/>
      <c r="C7" s="167"/>
      <c r="D7" s="167"/>
      <c r="E7" s="167"/>
      <c r="F7" s="167"/>
      <c r="G7" s="167"/>
      <c r="H7" s="167"/>
    </row>
    <row r="8" spans="1:8" x14ac:dyDescent="0.35">
      <c r="A8" s="228" t="s">
        <v>346</v>
      </c>
      <c r="B8" s="228"/>
      <c r="C8" s="228"/>
      <c r="D8" s="228"/>
      <c r="E8" s="228"/>
      <c r="F8" s="228"/>
      <c r="G8" s="228"/>
      <c r="H8" s="228"/>
    </row>
    <row r="9" spans="1:8" ht="16.5" customHeight="1" x14ac:dyDescent="0.35">
      <c r="A9" t="s">
        <v>345</v>
      </c>
      <c r="B9" s="162"/>
      <c r="C9" s="162"/>
      <c r="D9" s="162"/>
      <c r="E9" s="162"/>
      <c r="F9" s="162"/>
      <c r="G9" s="162"/>
      <c r="H9" s="162"/>
    </row>
    <row r="10" spans="1:8" ht="16.5" customHeight="1" x14ac:dyDescent="0.35">
      <c r="A10" s="20" t="s">
        <v>344</v>
      </c>
      <c r="B10" s="162"/>
      <c r="C10" s="162"/>
      <c r="D10" s="162"/>
      <c r="E10" s="162"/>
      <c r="F10" s="162"/>
      <c r="G10" s="162"/>
      <c r="H10" s="162"/>
    </row>
    <row r="11" spans="1:8" ht="16.5" customHeight="1" x14ac:dyDescent="0.35">
      <c r="A11" s="20"/>
      <c r="B11" s="162"/>
      <c r="C11" s="162"/>
      <c r="D11" s="162"/>
      <c r="E11" s="162"/>
      <c r="F11" s="162"/>
      <c r="G11" s="162"/>
      <c r="H11" s="162"/>
    </row>
    <row r="12" spans="1:8" ht="16.5" customHeight="1" x14ac:dyDescent="0.35">
      <c r="A12" s="172" t="s">
        <v>355</v>
      </c>
      <c r="B12" s="162"/>
      <c r="C12" s="162"/>
      <c r="D12" s="162"/>
      <c r="E12" s="162"/>
      <c r="F12" s="162"/>
      <c r="G12" s="162"/>
      <c r="H12" s="162"/>
    </row>
    <row r="13" spans="1:8" ht="16.5" customHeight="1" x14ac:dyDescent="0.35">
      <c r="A13" s="20" t="s">
        <v>347</v>
      </c>
      <c r="B13" s="162"/>
      <c r="C13" s="162"/>
      <c r="D13" s="162"/>
      <c r="E13" s="162"/>
      <c r="F13" s="162"/>
      <c r="G13" s="162"/>
      <c r="H13" s="162"/>
    </row>
    <row r="14" spans="1:8" ht="16.5" customHeight="1" x14ac:dyDescent="0.35">
      <c r="A14" s="20" t="s">
        <v>348</v>
      </c>
      <c r="B14" s="162"/>
      <c r="C14" s="162"/>
      <c r="D14" s="162"/>
      <c r="E14" s="162"/>
      <c r="F14" s="162"/>
      <c r="G14" s="162"/>
    </row>
    <row r="15" spans="1:8" ht="16.5" customHeight="1" x14ac:dyDescent="0.35">
      <c r="A15" s="20" t="s">
        <v>349</v>
      </c>
      <c r="B15" s="162"/>
      <c r="C15" s="162"/>
      <c r="D15" s="162"/>
      <c r="E15" s="162"/>
      <c r="F15" s="162"/>
      <c r="G15" s="162"/>
      <c r="H15" s="162"/>
    </row>
    <row r="16" spans="1:8" ht="16.5" customHeight="1" x14ac:dyDescent="0.35">
      <c r="A16" s="20"/>
      <c r="B16" s="162"/>
      <c r="C16" s="162"/>
      <c r="D16" s="162"/>
      <c r="E16" s="162"/>
      <c r="F16" s="162"/>
      <c r="G16" s="162"/>
      <c r="H16" s="162"/>
    </row>
    <row r="17" spans="1:12" ht="16.5" customHeight="1" x14ac:dyDescent="0.35">
      <c r="A17" s="172" t="s">
        <v>356</v>
      </c>
      <c r="B17" s="162"/>
      <c r="C17" s="20"/>
      <c r="D17" s="162"/>
      <c r="E17" s="162"/>
      <c r="F17" s="162"/>
      <c r="G17" s="162"/>
      <c r="H17" s="162"/>
    </row>
    <row r="18" spans="1:12" ht="16.5" customHeight="1" x14ac:dyDescent="0.35">
      <c r="A18" s="20" t="s">
        <v>351</v>
      </c>
      <c r="B18" s="162"/>
      <c r="C18" s="162"/>
      <c r="D18" s="162"/>
      <c r="E18" s="162"/>
      <c r="F18" s="162"/>
      <c r="G18" s="162"/>
      <c r="H18" s="162"/>
    </row>
    <row r="19" spans="1:12" x14ac:dyDescent="0.35">
      <c r="A19" s="20"/>
      <c r="B19" s="20" t="s">
        <v>350</v>
      </c>
      <c r="C19" s="20"/>
      <c r="D19" s="20"/>
      <c r="E19" s="20"/>
      <c r="F19" s="20"/>
      <c r="G19" s="20"/>
      <c r="H19" s="20"/>
      <c r="I19" s="171"/>
      <c r="J19" s="171"/>
      <c r="K19" s="171"/>
      <c r="L19" s="171"/>
    </row>
    <row r="20" spans="1:12" x14ac:dyDescent="0.35">
      <c r="A20" s="20"/>
      <c r="B20" s="20" t="s">
        <v>364</v>
      </c>
      <c r="C20" s="20"/>
      <c r="D20" s="20"/>
      <c r="E20" s="20"/>
      <c r="F20" s="20"/>
      <c r="G20" s="20"/>
      <c r="H20" s="20"/>
      <c r="I20" s="171"/>
      <c r="J20" s="171"/>
      <c r="K20" s="171"/>
      <c r="L20" s="171"/>
    </row>
    <row r="21" spans="1:12" x14ac:dyDescent="0.35">
      <c r="A21" s="20"/>
      <c r="B21" s="20"/>
      <c r="C21" s="20"/>
      <c r="D21" s="20"/>
      <c r="E21" s="20"/>
      <c r="F21" s="20"/>
      <c r="G21" s="20"/>
      <c r="H21" s="20"/>
      <c r="I21" s="171"/>
      <c r="J21" s="171"/>
      <c r="K21" s="171"/>
      <c r="L21" s="171"/>
    </row>
    <row r="22" spans="1:12" x14ac:dyDescent="0.35">
      <c r="A22" s="20" t="s">
        <v>398</v>
      </c>
      <c r="B22" s="20" t="s">
        <v>399</v>
      </c>
      <c r="C22" s="20"/>
      <c r="D22" s="20"/>
      <c r="E22" s="20"/>
      <c r="F22" s="20"/>
      <c r="G22" s="20"/>
      <c r="H22" s="20"/>
      <c r="I22" s="171"/>
      <c r="J22" s="171"/>
      <c r="K22" s="171"/>
      <c r="L22" s="171"/>
    </row>
    <row r="23" spans="1:12" x14ac:dyDescent="0.35">
      <c r="A23" s="20" t="s">
        <v>397</v>
      </c>
      <c r="B23" s="20" t="s">
        <v>400</v>
      </c>
      <c r="C23" s="20"/>
      <c r="D23" s="20"/>
      <c r="E23" s="20"/>
      <c r="F23" s="20"/>
      <c r="G23" s="20"/>
      <c r="H23" s="20"/>
      <c r="I23" s="171"/>
      <c r="J23" s="171"/>
      <c r="K23" s="171"/>
      <c r="L23" s="171"/>
    </row>
    <row r="24" spans="1:12" x14ac:dyDescent="0.35">
      <c r="A24" s="20"/>
      <c r="B24" s="20" t="s">
        <v>396</v>
      </c>
      <c r="C24" s="20"/>
      <c r="D24" s="20"/>
      <c r="E24" s="20"/>
      <c r="F24" s="20"/>
      <c r="G24" s="20"/>
      <c r="H24" s="20"/>
      <c r="I24" s="171"/>
      <c r="J24" s="171"/>
      <c r="K24" s="171"/>
      <c r="L24" s="171"/>
    </row>
    <row r="25" spans="1:12" x14ac:dyDescent="0.35">
      <c r="A25" s="20"/>
      <c r="B25" s="20"/>
      <c r="C25" s="20"/>
      <c r="D25" s="20"/>
      <c r="E25" s="20"/>
      <c r="F25" s="20"/>
      <c r="G25" s="20"/>
      <c r="H25" s="20"/>
      <c r="I25" s="171"/>
      <c r="J25" s="171"/>
      <c r="K25" s="171"/>
      <c r="L25" s="171"/>
    </row>
    <row r="26" spans="1:12" ht="15.5" x14ac:dyDescent="0.35">
      <c r="A26" s="172" t="s">
        <v>357</v>
      </c>
      <c r="B26" s="20"/>
      <c r="C26" s="20"/>
      <c r="D26" s="20"/>
      <c r="E26" s="20"/>
      <c r="F26" s="20"/>
      <c r="G26" s="20"/>
      <c r="H26" s="20"/>
      <c r="I26" s="171"/>
      <c r="J26" s="171"/>
      <c r="K26" s="171"/>
      <c r="L26" s="171"/>
    </row>
    <row r="27" spans="1:12" x14ac:dyDescent="0.35">
      <c r="A27" s="20" t="s">
        <v>352</v>
      </c>
      <c r="B27" s="20"/>
      <c r="C27" s="20"/>
      <c r="D27" s="20"/>
      <c r="E27" s="20"/>
      <c r="F27" s="20"/>
      <c r="G27" s="20"/>
      <c r="H27" s="20"/>
      <c r="I27" s="171"/>
      <c r="J27" s="171"/>
      <c r="K27" s="171"/>
      <c r="L27" s="171"/>
    </row>
    <row r="28" spans="1:12" x14ac:dyDescent="0.35">
      <c r="A28" s="20"/>
      <c r="B28" s="20" t="s">
        <v>353</v>
      </c>
      <c r="C28" s="20"/>
      <c r="D28" s="20"/>
      <c r="E28" s="20"/>
      <c r="F28" s="20"/>
      <c r="G28" s="20"/>
      <c r="H28" s="20"/>
      <c r="I28" s="171"/>
      <c r="J28" s="171"/>
      <c r="K28" s="171"/>
      <c r="L28" s="171"/>
    </row>
    <row r="29" spans="1:12" ht="31.5" customHeight="1" x14ac:dyDescent="0.35">
      <c r="A29" s="20"/>
      <c r="B29" s="228" t="s">
        <v>369</v>
      </c>
      <c r="C29" s="228"/>
      <c r="D29" s="228"/>
      <c r="E29" s="228"/>
      <c r="F29" s="228"/>
      <c r="G29" s="228"/>
      <c r="H29" s="228"/>
      <c r="I29" s="228"/>
      <c r="J29" s="228"/>
      <c r="K29" s="228"/>
      <c r="L29" s="228"/>
    </row>
    <row r="30" spans="1:12" x14ac:dyDescent="0.35">
      <c r="A30" s="20"/>
      <c r="B30" s="20"/>
      <c r="C30" s="20"/>
      <c r="D30" s="20"/>
      <c r="E30" s="20"/>
      <c r="F30" s="20"/>
      <c r="G30" s="20"/>
      <c r="H30" s="20"/>
      <c r="I30" s="171"/>
      <c r="J30" s="171"/>
      <c r="K30" s="171"/>
      <c r="L30" s="171"/>
    </row>
    <row r="31" spans="1:12" ht="15.5" x14ac:dyDescent="0.35">
      <c r="A31" s="172" t="s">
        <v>358</v>
      </c>
      <c r="B31" s="20"/>
      <c r="C31" s="20"/>
      <c r="D31" s="20"/>
      <c r="E31" s="20"/>
      <c r="F31" s="20"/>
      <c r="G31" s="20"/>
      <c r="H31" s="20"/>
      <c r="I31" s="171"/>
      <c r="J31" s="171"/>
      <c r="K31" s="171"/>
      <c r="L31" s="171"/>
    </row>
    <row r="32" spans="1:12" x14ac:dyDescent="0.35">
      <c r="A32" s="20" t="s">
        <v>360</v>
      </c>
      <c r="B32" s="20"/>
      <c r="C32" s="20"/>
      <c r="D32" s="20"/>
      <c r="E32" s="20"/>
      <c r="F32" s="20"/>
      <c r="G32" s="20"/>
      <c r="H32" s="20"/>
      <c r="I32" s="171"/>
      <c r="J32" s="171"/>
      <c r="K32" s="171"/>
      <c r="L32" s="171"/>
    </row>
    <row r="33" spans="1:12" x14ac:dyDescent="0.35">
      <c r="A33" s="20" t="s">
        <v>361</v>
      </c>
      <c r="B33" s="20"/>
      <c r="C33" s="20"/>
      <c r="D33" s="20"/>
      <c r="E33" s="20"/>
      <c r="F33" s="20"/>
      <c r="G33" s="20"/>
      <c r="H33" s="20"/>
      <c r="I33" s="171"/>
      <c r="J33" s="171"/>
      <c r="K33" s="171"/>
      <c r="L33" s="171"/>
    </row>
    <row r="34" spans="1:12" x14ac:dyDescent="0.35">
      <c r="A34" s="162"/>
      <c r="B34" s="162"/>
      <c r="C34" s="162"/>
      <c r="D34" s="162"/>
      <c r="E34" s="162"/>
      <c r="F34" s="162"/>
      <c r="G34" s="162"/>
      <c r="H34" s="162"/>
    </row>
    <row r="35" spans="1:12" x14ac:dyDescent="0.35">
      <c r="A35" s="20" t="s">
        <v>379</v>
      </c>
      <c r="B35" s="168"/>
      <c r="C35" s="168"/>
      <c r="D35" s="168"/>
      <c r="E35" s="168"/>
      <c r="F35" s="168"/>
      <c r="G35" s="168"/>
      <c r="H35" s="168"/>
    </row>
    <row r="36" spans="1:12" x14ac:dyDescent="0.35">
      <c r="B36" s="168"/>
      <c r="C36" s="168"/>
      <c r="D36" s="168"/>
      <c r="E36" s="168"/>
      <c r="F36" s="168"/>
      <c r="G36" s="168"/>
      <c r="H36" s="168"/>
    </row>
    <row r="37" spans="1:12" ht="15.5" x14ac:dyDescent="0.35">
      <c r="A37" s="172" t="s">
        <v>362</v>
      </c>
      <c r="B37" s="168"/>
      <c r="C37" s="168"/>
      <c r="D37" s="168"/>
      <c r="E37" s="168"/>
      <c r="F37" s="168"/>
      <c r="G37" s="168"/>
      <c r="H37" s="168"/>
    </row>
    <row r="38" spans="1:12" x14ac:dyDescent="0.35">
      <c r="B38" s="168"/>
      <c r="C38" s="168"/>
      <c r="D38" s="168"/>
      <c r="E38" s="168"/>
      <c r="F38" s="168"/>
      <c r="G38" s="168"/>
      <c r="H38" s="168"/>
    </row>
    <row r="39" spans="1:12" x14ac:dyDescent="0.35">
      <c r="A39" t="s">
        <v>363</v>
      </c>
      <c r="B39" s="168"/>
      <c r="C39" s="168"/>
      <c r="D39" s="168"/>
      <c r="E39" s="168"/>
      <c r="F39" s="168"/>
      <c r="G39" s="168"/>
      <c r="H39" s="168"/>
    </row>
    <row r="40" spans="1:12" x14ac:dyDescent="0.35">
      <c r="B40" s="168"/>
      <c r="C40" s="168"/>
      <c r="D40" s="168"/>
      <c r="E40" s="168"/>
      <c r="F40" s="168"/>
      <c r="G40" s="168"/>
      <c r="H40" s="168"/>
    </row>
    <row r="41" spans="1:12" x14ac:dyDescent="0.35">
      <c r="B41" s="168"/>
      <c r="C41" s="168"/>
      <c r="D41" s="168"/>
      <c r="E41" s="168"/>
      <c r="F41" s="168"/>
      <c r="G41" s="168"/>
      <c r="H41" s="168"/>
    </row>
    <row r="42" spans="1:12" ht="18.5" x14ac:dyDescent="0.45">
      <c r="A42" s="175" t="s">
        <v>365</v>
      </c>
      <c r="B42" s="168"/>
      <c r="C42" s="168"/>
      <c r="D42" s="168"/>
      <c r="E42" s="168"/>
      <c r="F42" s="168"/>
      <c r="G42" s="168"/>
      <c r="H42" s="168"/>
    </row>
    <row r="43" spans="1:12" x14ac:dyDescent="0.35">
      <c r="B43" s="168"/>
      <c r="C43" s="168"/>
      <c r="D43" s="168"/>
      <c r="E43" s="168"/>
      <c r="F43" s="168"/>
      <c r="G43" s="168"/>
      <c r="H43" s="168"/>
    </row>
    <row r="44" spans="1:12" x14ac:dyDescent="0.35">
      <c r="A44" t="s">
        <v>374</v>
      </c>
      <c r="B44" s="168"/>
      <c r="C44" s="168"/>
      <c r="D44" s="168"/>
      <c r="E44" s="168"/>
      <c r="F44" s="168"/>
      <c r="G44" s="168"/>
      <c r="H44" s="168"/>
    </row>
    <row r="45" spans="1:12" x14ac:dyDescent="0.35">
      <c r="A45" t="s">
        <v>375</v>
      </c>
      <c r="B45" s="168"/>
      <c r="C45" s="168"/>
      <c r="D45" s="168"/>
      <c r="E45" s="168"/>
      <c r="F45" s="168"/>
      <c r="G45" s="168"/>
      <c r="H45" s="168"/>
    </row>
    <row r="46" spans="1:12" x14ac:dyDescent="0.35">
      <c r="B46" s="168"/>
      <c r="C46" s="168"/>
      <c r="D46" s="168"/>
      <c r="E46" s="168"/>
      <c r="F46" s="168"/>
      <c r="G46" s="168"/>
      <c r="H46" s="168"/>
    </row>
    <row r="47" spans="1:12" x14ac:dyDescent="0.35">
      <c r="B47" s="168"/>
      <c r="C47" s="168"/>
      <c r="D47" s="168"/>
      <c r="E47" s="168"/>
      <c r="F47" s="168"/>
      <c r="G47" s="168"/>
      <c r="H47" s="168"/>
    </row>
    <row r="48" spans="1:12" x14ac:dyDescent="0.35">
      <c r="A48" t="s">
        <v>366</v>
      </c>
      <c r="B48" s="168"/>
      <c r="C48" s="168"/>
      <c r="D48" s="168"/>
      <c r="E48" s="168"/>
      <c r="F48" s="168"/>
      <c r="G48" s="168"/>
      <c r="H48" s="168"/>
    </row>
    <row r="49" spans="1:12" ht="29.25" customHeight="1" x14ac:dyDescent="0.35">
      <c r="A49" s="229" t="s">
        <v>367</v>
      </c>
      <c r="B49" s="229"/>
      <c r="C49" s="229"/>
      <c r="D49" s="229"/>
      <c r="E49" s="229"/>
      <c r="F49" s="229"/>
      <c r="G49" s="229"/>
      <c r="H49" s="229"/>
      <c r="I49" s="229"/>
      <c r="J49" s="229"/>
      <c r="K49" s="229"/>
      <c r="L49" s="229"/>
    </row>
    <row r="50" spans="1:12" x14ac:dyDescent="0.35">
      <c r="B50" s="168"/>
      <c r="C50" s="168"/>
      <c r="D50" s="168"/>
      <c r="E50" s="168"/>
      <c r="F50" s="168"/>
      <c r="G50" s="168"/>
      <c r="H50" s="168"/>
    </row>
    <row r="51" spans="1:12" x14ac:dyDescent="0.35">
      <c r="A51" t="s">
        <v>368</v>
      </c>
      <c r="B51" s="168"/>
      <c r="C51" s="168"/>
      <c r="D51" s="168"/>
      <c r="E51" s="168"/>
      <c r="F51" s="168"/>
      <c r="G51" s="168"/>
      <c r="H51" s="168"/>
    </row>
    <row r="52" spans="1:12" x14ac:dyDescent="0.35">
      <c r="B52" s="168"/>
      <c r="C52" s="168"/>
      <c r="D52" s="168"/>
      <c r="E52" s="168"/>
      <c r="F52" s="168"/>
      <c r="G52" s="168"/>
      <c r="H52" s="168"/>
    </row>
    <row r="53" spans="1:12" x14ac:dyDescent="0.35">
      <c r="A53" t="s">
        <v>370</v>
      </c>
      <c r="B53" s="168"/>
      <c r="C53" s="168"/>
      <c r="D53" s="168"/>
      <c r="E53" s="168"/>
      <c r="F53" s="168"/>
      <c r="G53" s="168"/>
      <c r="H53" s="168"/>
    </row>
    <row r="54" spans="1:12" x14ac:dyDescent="0.35">
      <c r="A54" t="s">
        <v>371</v>
      </c>
    </row>
    <row r="55" spans="1:12" x14ac:dyDescent="0.35">
      <c r="A55" t="s">
        <v>372</v>
      </c>
    </row>
    <row r="57" spans="1:12" x14ac:dyDescent="0.35">
      <c r="A57" t="s">
        <v>373</v>
      </c>
    </row>
    <row r="58" spans="1:12" x14ac:dyDescent="0.35">
      <c r="A58" t="s">
        <v>376</v>
      </c>
    </row>
    <row r="59" spans="1:12" x14ac:dyDescent="0.35">
      <c r="A59" t="s">
        <v>377</v>
      </c>
    </row>
    <row r="61" spans="1:12" ht="29.25" customHeight="1" x14ac:dyDescent="0.35">
      <c r="A61" s="229" t="s">
        <v>378</v>
      </c>
      <c r="B61" s="229"/>
      <c r="C61" s="229"/>
      <c r="D61" s="229"/>
      <c r="E61" s="229"/>
      <c r="F61" s="229"/>
      <c r="G61" s="229"/>
      <c r="H61" s="229"/>
      <c r="I61" s="229"/>
      <c r="J61" s="229"/>
      <c r="K61" s="229"/>
      <c r="L61" s="229"/>
    </row>
  </sheetData>
  <sheetProtection password="CE99" sheet="1" objects="1" scenarios="1"/>
  <mergeCells count="5">
    <mergeCell ref="A1:H1"/>
    <mergeCell ref="A8:H8"/>
    <mergeCell ref="B29:L29"/>
    <mergeCell ref="A49:L49"/>
    <mergeCell ref="A61:L61"/>
  </mergeCells>
  <pageMargins left="0.25" right="0.25"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AR721"/>
  <sheetViews>
    <sheetView showGridLines="0" tabSelected="1" zoomScale="90" zoomScaleNormal="90" workbookViewId="0">
      <selection activeCell="F7" sqref="F7"/>
    </sheetView>
  </sheetViews>
  <sheetFormatPr defaultRowHeight="14.5" x14ac:dyDescent="0.35"/>
  <cols>
    <col min="1" max="2" width="4.6328125" customWidth="1"/>
    <col min="3" max="3" width="7.453125" customWidth="1"/>
    <col min="4" max="4" width="12.90625" customWidth="1"/>
    <col min="5" max="5" width="7.453125" customWidth="1"/>
    <col min="6" max="6" width="15.36328125" customWidth="1"/>
    <col min="7" max="8" width="4.6328125" customWidth="1"/>
    <col min="9" max="17" width="8.36328125" customWidth="1"/>
    <col min="18" max="19" width="4.6328125" customWidth="1"/>
    <col min="20" max="20" width="7.54296875" customWidth="1"/>
    <col min="21" max="22" width="4.6328125" customWidth="1"/>
    <col min="23" max="23" width="6.90625" customWidth="1"/>
    <col min="24" max="25" width="4.6328125" customWidth="1"/>
    <col min="26" max="26" width="13.36328125" customWidth="1"/>
    <col min="27" max="28" width="4.6328125" customWidth="1"/>
    <col min="29" max="29" width="7.90625" customWidth="1"/>
    <col min="30" max="34" width="4.6328125" customWidth="1"/>
    <col min="35" max="35" width="7.90625" customWidth="1"/>
    <col min="36" max="38" width="4.6328125" customWidth="1"/>
    <col min="39" max="39" width="5.90625" customWidth="1"/>
    <col min="40" max="40" width="4.6328125" customWidth="1"/>
    <col min="41" max="41" width="19.90625" hidden="1" customWidth="1"/>
    <col min="42" max="44" width="9.08984375" hidden="1" customWidth="1"/>
  </cols>
  <sheetData>
    <row r="1" spans="1:44" ht="23" customHeight="1" x14ac:dyDescent="0.35">
      <c r="A1" s="38" t="s">
        <v>963</v>
      </c>
    </row>
    <row r="2" spans="1:44" ht="18" x14ac:dyDescent="0.4">
      <c r="A2" s="13"/>
      <c r="B2" s="176" t="s">
        <v>382</v>
      </c>
      <c r="D2" s="3"/>
      <c r="E2" s="3"/>
      <c r="F2" s="3"/>
      <c r="G2" s="13"/>
      <c r="H2" s="13"/>
    </row>
    <row r="3" spans="1:44" x14ac:dyDescent="0.35">
      <c r="E3" s="14"/>
      <c r="G3" s="3"/>
      <c r="H3" s="3"/>
      <c r="I3" s="3"/>
      <c r="J3" s="13"/>
      <c r="K3" s="13"/>
      <c r="L3" s="13"/>
    </row>
    <row r="4" spans="1:44" ht="18.75" customHeight="1" x14ac:dyDescent="0.35">
      <c r="A4" s="235" t="s">
        <v>354</v>
      </c>
      <c r="B4" s="235"/>
      <c r="C4" s="235"/>
      <c r="D4" s="235"/>
      <c r="E4" s="235"/>
      <c r="G4" s="3"/>
      <c r="H4" s="3"/>
      <c r="I4" s="3"/>
      <c r="J4" s="13"/>
      <c r="K4" s="13"/>
      <c r="L4" s="13"/>
    </row>
    <row r="5" spans="1:44" x14ac:dyDescent="0.35">
      <c r="B5" s="15" t="s">
        <v>8</v>
      </c>
      <c r="I5" s="241"/>
      <c r="J5" s="241"/>
      <c r="K5" s="241"/>
      <c r="L5" s="241"/>
      <c r="M5" s="241"/>
      <c r="N5" s="241"/>
      <c r="O5" s="241"/>
      <c r="P5" s="241"/>
      <c r="Q5" s="241"/>
      <c r="R5" s="80"/>
      <c r="S5" s="80"/>
      <c r="T5" s="80"/>
      <c r="U5" s="13"/>
    </row>
    <row r="6" spans="1:44" x14ac:dyDescent="0.35">
      <c r="B6" s="15" t="s">
        <v>9</v>
      </c>
      <c r="I6" s="242"/>
      <c r="J6" s="242"/>
      <c r="K6" s="242"/>
      <c r="L6" s="242"/>
      <c r="M6" s="242"/>
      <c r="N6" s="242"/>
      <c r="O6" s="242"/>
      <c r="P6" s="242"/>
      <c r="Q6" s="242"/>
      <c r="R6" s="81"/>
      <c r="S6" s="81"/>
      <c r="T6" s="81"/>
      <c r="U6" s="13"/>
    </row>
    <row r="7" spans="1:44" x14ac:dyDescent="0.35">
      <c r="B7" s="15" t="s">
        <v>10</v>
      </c>
      <c r="I7" s="241"/>
      <c r="J7" s="241"/>
      <c r="K7" s="241"/>
      <c r="L7" s="241"/>
      <c r="M7" s="241"/>
      <c r="N7" s="241"/>
      <c r="O7" s="241"/>
      <c r="P7" s="241"/>
      <c r="Q7" s="241"/>
      <c r="R7" s="80"/>
      <c r="S7" s="80"/>
      <c r="T7" s="80"/>
      <c r="U7" s="13"/>
    </row>
    <row r="8" spans="1:44" x14ac:dyDescent="0.35">
      <c r="B8" s="15" t="s">
        <v>18</v>
      </c>
      <c r="E8" t="str">
        <f>'TownBreak-Out-IncLmts&amp;FMRs'!C1</f>
        <v>Effective 04/18/2022</v>
      </c>
      <c r="I8" s="243" t="e">
        <f>IF(I7="Select your town","",VLOOKUP(I7,'TownBreak-Out-IncLmts&amp;FMRs'!A4:AI172,2,FALSE))</f>
        <v>#N/A</v>
      </c>
      <c r="J8" s="243"/>
      <c r="K8" s="243"/>
      <c r="L8" s="243"/>
      <c r="M8" s="243"/>
      <c r="N8" s="243"/>
      <c r="O8" s="243"/>
      <c r="P8" s="243"/>
      <c r="Q8" s="243"/>
      <c r="R8" s="31"/>
      <c r="S8" s="244" t="e">
        <f>IF(I7="Select your Town","",VLOOKUP(I7,'TownBreak-Out-IncLmts&amp;FMRs'!A4:AI172,3,FALSE))</f>
        <v>#N/A</v>
      </c>
      <c r="T8" s="244"/>
      <c r="U8" s="62" t="s">
        <v>261</v>
      </c>
      <c r="V8" s="62"/>
      <c r="W8" s="62"/>
      <c r="X8" s="62"/>
      <c r="Y8" s="61"/>
      <c r="Z8" s="61"/>
      <c r="AA8" s="61"/>
      <c r="AB8" s="61"/>
      <c r="AC8" s="61"/>
      <c r="AD8" s="61"/>
    </row>
    <row r="9" spans="1:44" x14ac:dyDescent="0.35">
      <c r="B9" s="15"/>
      <c r="I9" s="163"/>
      <c r="J9" s="163"/>
      <c r="K9" s="163"/>
      <c r="L9" s="163"/>
      <c r="M9" s="163"/>
      <c r="N9" s="163"/>
      <c r="O9" s="163"/>
      <c r="P9" s="163"/>
      <c r="Q9" s="163"/>
      <c r="R9" s="31"/>
      <c r="S9" s="164"/>
      <c r="T9" s="164"/>
      <c r="U9" s="62"/>
      <c r="V9" s="62"/>
      <c r="W9" s="62"/>
      <c r="X9" s="62"/>
      <c r="Y9" s="61"/>
      <c r="Z9" s="61"/>
      <c r="AA9" s="61"/>
      <c r="AB9" s="61"/>
      <c r="AC9" s="61"/>
      <c r="AD9" s="61"/>
    </row>
    <row r="10" spans="1:44" ht="18.75" customHeight="1" x14ac:dyDescent="0.45">
      <c r="A10" s="234" t="s">
        <v>355</v>
      </c>
      <c r="B10" s="234"/>
      <c r="C10" s="234"/>
      <c r="D10" s="234"/>
      <c r="E10" s="234"/>
      <c r="F10" s="3"/>
      <c r="G10" s="13"/>
      <c r="H10" s="13"/>
      <c r="S10" s="277" t="e">
        <f>IF(I7="Select your town", "", S8*0.7)</f>
        <v>#N/A</v>
      </c>
      <c r="T10" s="277"/>
      <c r="U10" s="62" t="s">
        <v>262</v>
      </c>
      <c r="V10" s="62"/>
      <c r="W10" s="62"/>
      <c r="X10" s="62"/>
      <c r="Y10" s="61"/>
      <c r="Z10" s="61"/>
      <c r="AA10" s="61"/>
      <c r="AB10" s="61"/>
      <c r="AC10" s="61"/>
      <c r="AD10" s="61"/>
      <c r="AO10" s="75" t="s">
        <v>273</v>
      </c>
      <c r="AP10" s="76"/>
      <c r="AQ10" s="76"/>
      <c r="AR10" t="s">
        <v>12</v>
      </c>
    </row>
    <row r="11" spans="1:44" x14ac:dyDescent="0.35">
      <c r="B11" s="15" t="s">
        <v>268</v>
      </c>
      <c r="H11" s="19"/>
      <c r="I11" s="182"/>
      <c r="J11" s="182"/>
      <c r="K11" s="182"/>
      <c r="L11" s="182"/>
      <c r="M11" s="182"/>
      <c r="N11" s="182"/>
      <c r="O11" s="182"/>
      <c r="P11" s="182"/>
      <c r="Q11" s="182"/>
      <c r="R11" s="82"/>
      <c r="S11" s="13"/>
      <c r="T11" s="13"/>
      <c r="AO11" s="76"/>
      <c r="AP11" s="76"/>
      <c r="AQ11" s="76"/>
      <c r="AR11" t="s">
        <v>24</v>
      </c>
    </row>
    <row r="12" spans="1:44" ht="15" thickBot="1" x14ac:dyDescent="0.4">
      <c r="B12" s="15" t="s">
        <v>16</v>
      </c>
      <c r="I12" s="183"/>
      <c r="J12" s="183"/>
      <c r="K12" s="183"/>
      <c r="L12" s="183"/>
      <c r="M12" s="183"/>
      <c r="N12" s="183"/>
      <c r="O12" s="183"/>
      <c r="P12" s="183"/>
      <c r="Q12" s="183"/>
      <c r="R12" s="83"/>
      <c r="S12" s="13"/>
      <c r="T12" s="13"/>
      <c r="AO12" s="77" t="s">
        <v>46</v>
      </c>
      <c r="AP12" s="77" t="s">
        <v>47</v>
      </c>
      <c r="AQ12" s="76"/>
      <c r="AR12" t="s">
        <v>269</v>
      </c>
    </row>
    <row r="13" spans="1:44" s="1" customFormat="1" ht="15" thickTop="1" x14ac:dyDescent="0.35">
      <c r="B13" s="15" t="s">
        <v>17</v>
      </c>
      <c r="C13"/>
      <c r="H13" s="16"/>
      <c r="I13" s="184"/>
      <c r="J13" s="184"/>
      <c r="K13" s="184"/>
      <c r="L13" s="184"/>
      <c r="M13" s="184"/>
      <c r="N13" s="184"/>
      <c r="O13" s="184"/>
      <c r="P13" s="184"/>
      <c r="Q13" s="184"/>
      <c r="R13" s="83"/>
      <c r="S13" s="84"/>
      <c r="T13" s="84"/>
      <c r="AO13" s="78" t="s">
        <v>48</v>
      </c>
      <c r="AP13" s="78" t="s">
        <v>49</v>
      </c>
      <c r="AQ13" s="78"/>
      <c r="AR13" t="s">
        <v>270</v>
      </c>
    </row>
    <row r="14" spans="1:44" ht="15" customHeight="1" x14ac:dyDescent="0.35">
      <c r="E14" s="15"/>
      <c r="F14" s="17"/>
      <c r="G14" s="18"/>
      <c r="H14" s="18"/>
      <c r="I14" s="18"/>
      <c r="J14" s="18"/>
      <c r="U14" s="228" t="s">
        <v>264</v>
      </c>
      <c r="V14" s="228"/>
      <c r="W14" s="228"/>
      <c r="X14" s="228"/>
      <c r="Y14" s="228"/>
      <c r="Z14" s="228"/>
      <c r="AA14" s="228"/>
      <c r="AB14" s="228"/>
      <c r="AC14" s="228"/>
      <c r="AO14" s="79">
        <v>0</v>
      </c>
      <c r="AP14" s="78">
        <v>1</v>
      </c>
      <c r="AQ14" s="76"/>
      <c r="AR14" t="s">
        <v>271</v>
      </c>
    </row>
    <row r="15" spans="1:44" ht="14.4" customHeight="1" x14ac:dyDescent="0.35">
      <c r="G15" s="3"/>
      <c r="H15" s="3"/>
      <c r="I15" s="74">
        <f>SUM(I12*I13*12)</f>
        <v>0</v>
      </c>
      <c r="J15" s="74">
        <f t="shared" ref="J15:Q15" si="0">SUM(J12*J13*12)</f>
        <v>0</v>
      </c>
      <c r="K15" s="74">
        <f t="shared" si="0"/>
        <v>0</v>
      </c>
      <c r="L15" s="74">
        <f t="shared" si="0"/>
        <v>0</v>
      </c>
      <c r="M15" s="74">
        <f t="shared" si="0"/>
        <v>0</v>
      </c>
      <c r="N15" s="74">
        <f t="shared" si="0"/>
        <v>0</v>
      </c>
      <c r="O15" s="74">
        <f t="shared" si="0"/>
        <v>0</v>
      </c>
      <c r="P15" s="74">
        <f t="shared" si="0"/>
        <v>0</v>
      </c>
      <c r="Q15" s="74">
        <f t="shared" si="0"/>
        <v>0</v>
      </c>
      <c r="R15" s="281">
        <f>SUM(I15:Q15)</f>
        <v>0</v>
      </c>
      <c r="S15" s="281"/>
      <c r="T15" s="281"/>
      <c r="U15" s="228"/>
      <c r="V15" s="228"/>
      <c r="W15" s="228"/>
      <c r="X15" s="228"/>
      <c r="Y15" s="228"/>
      <c r="Z15" s="228"/>
      <c r="AA15" s="228"/>
      <c r="AB15" s="228"/>
      <c r="AC15" s="228"/>
      <c r="AO15" s="79">
        <f>Q21+0.01</f>
        <v>-0.99</v>
      </c>
      <c r="AP15" s="76">
        <v>2</v>
      </c>
      <c r="AQ15" s="76"/>
      <c r="AR15" t="s">
        <v>272</v>
      </c>
    </row>
    <row r="16" spans="1:44" ht="13.5" customHeight="1" x14ac:dyDescent="0.45">
      <c r="A16" s="236" t="s">
        <v>356</v>
      </c>
      <c r="B16" s="236"/>
      <c r="C16" s="236"/>
      <c r="D16" s="236"/>
      <c r="E16" s="236"/>
      <c r="U16" s="58"/>
      <c r="V16" s="58"/>
      <c r="W16" s="58"/>
      <c r="X16" s="58"/>
      <c r="Y16" s="58"/>
      <c r="AO16" s="79">
        <f>Q22+0.01</f>
        <v>-0.99</v>
      </c>
      <c r="AP16" s="76">
        <v>3</v>
      </c>
      <c r="AQ16" s="76"/>
    </row>
    <row r="17" spans="1:43" ht="15" customHeight="1" x14ac:dyDescent="0.35">
      <c r="B17" s="292" t="s">
        <v>274</v>
      </c>
      <c r="C17" s="292"/>
      <c r="D17" s="292"/>
      <c r="E17" t="s">
        <v>260</v>
      </c>
      <c r="F17" s="20"/>
      <c r="G17" s="20"/>
      <c r="H17" s="20"/>
      <c r="I17" s="20"/>
      <c r="N17" s="25"/>
      <c r="O17" s="25"/>
      <c r="Q17" s="24"/>
      <c r="R17" s="245" t="e">
        <f>VLOOKUP(I7,'TownBreak-Out-IncLmts&amp;FMRs'!A4:AI172,20,FALSE)</f>
        <v>#N/A</v>
      </c>
      <c r="S17" s="245"/>
      <c r="T17" s="245"/>
      <c r="U17" s="24"/>
      <c r="V17" s="24"/>
      <c r="W17" s="21"/>
      <c r="AO17" s="79" t="e">
        <f>Q23+0.01</f>
        <v>#N/A</v>
      </c>
      <c r="AP17" s="76">
        <v>4</v>
      </c>
      <c r="AQ17" s="76"/>
    </row>
    <row r="18" spans="1:43" x14ac:dyDescent="0.35">
      <c r="B18" s="292"/>
      <c r="C18" s="292"/>
      <c r="D18" s="292"/>
      <c r="E18" t="s">
        <v>43</v>
      </c>
      <c r="N18" s="25"/>
      <c r="O18" s="25"/>
      <c r="Q18" s="24"/>
      <c r="R18" s="248" t="e">
        <f>+R17*30%/12</f>
        <v>#N/A</v>
      </c>
      <c r="S18" s="248"/>
      <c r="T18" s="248"/>
      <c r="U18" s="24"/>
      <c r="V18" s="24"/>
      <c r="W18" s="21"/>
    </row>
    <row r="19" spans="1:43" x14ac:dyDescent="0.35">
      <c r="B19" s="292"/>
      <c r="C19" s="292"/>
      <c r="D19" s="292"/>
      <c r="M19" s="2"/>
      <c r="N19" s="2"/>
      <c r="O19" s="2"/>
      <c r="P19" s="24"/>
      <c r="Q19" s="24"/>
      <c r="R19" s="24"/>
      <c r="S19" s="24"/>
      <c r="T19" s="24"/>
      <c r="U19" s="24"/>
      <c r="V19" s="24"/>
      <c r="W19" s="24"/>
    </row>
    <row r="20" spans="1:43" x14ac:dyDescent="0.35">
      <c r="B20" s="292"/>
      <c r="C20" s="292"/>
      <c r="D20" s="292"/>
      <c r="N20" s="247" t="s">
        <v>29</v>
      </c>
      <c r="O20" s="247"/>
      <c r="P20" s="247"/>
      <c r="Q20" s="247" t="s">
        <v>30</v>
      </c>
      <c r="R20" s="247"/>
      <c r="S20" s="247"/>
    </row>
    <row r="21" spans="1:43" ht="15" customHeight="1" x14ac:dyDescent="0.35">
      <c r="B21" s="240"/>
      <c r="C21" s="240"/>
      <c r="D21" s="27"/>
      <c r="E21" t="s">
        <v>26</v>
      </c>
      <c r="M21" s="27"/>
      <c r="N21" s="248">
        <f>+B21/30%*12</f>
        <v>0</v>
      </c>
      <c r="O21" s="248"/>
      <c r="P21" s="248"/>
      <c r="Q21" s="248">
        <f>IF(I7="Select your Town","",SUM(N22-1))</f>
        <v>-1</v>
      </c>
      <c r="R21" s="248"/>
      <c r="S21" s="248"/>
      <c r="T21" s="46"/>
      <c r="U21" s="246" t="s">
        <v>35</v>
      </c>
      <c r="V21" s="246"/>
      <c r="W21" s="246"/>
      <c r="X21" s="246"/>
      <c r="Y21" s="246"/>
      <c r="Z21" s="246"/>
      <c r="AA21" s="246"/>
      <c r="AB21" s="246"/>
      <c r="AC21" s="246"/>
      <c r="AD21" s="246"/>
    </row>
    <row r="22" spans="1:43" x14ac:dyDescent="0.35">
      <c r="B22" s="240"/>
      <c r="C22" s="240"/>
      <c r="D22" s="27"/>
      <c r="E22" t="s">
        <v>27</v>
      </c>
      <c r="M22" s="27"/>
      <c r="N22" s="248">
        <f>+B22/30%*12</f>
        <v>0</v>
      </c>
      <c r="O22" s="248"/>
      <c r="P22" s="248"/>
      <c r="Q22" s="248">
        <f>IF(I7="Select your Town","",SUM(N23-1))</f>
        <v>-1</v>
      </c>
      <c r="R22" s="248"/>
      <c r="S22" s="248"/>
      <c r="T22" s="46"/>
      <c r="U22" s="246"/>
      <c r="V22" s="246"/>
      <c r="W22" s="246"/>
      <c r="X22" s="246"/>
      <c r="Y22" s="246"/>
      <c r="Z22" s="246"/>
      <c r="AA22" s="246"/>
      <c r="AB22" s="246"/>
      <c r="AC22" s="246"/>
      <c r="AD22" s="246"/>
    </row>
    <row r="23" spans="1:43" x14ac:dyDescent="0.35">
      <c r="B23" s="240"/>
      <c r="C23" s="240"/>
      <c r="D23" s="27"/>
      <c r="E23" t="s">
        <v>28</v>
      </c>
      <c r="M23" s="27"/>
      <c r="N23" s="248">
        <f>+B23/30%*12</f>
        <v>0</v>
      </c>
      <c r="O23" s="248"/>
      <c r="P23" s="248"/>
      <c r="Q23" s="248" t="e">
        <f>R17</f>
        <v>#N/A</v>
      </c>
      <c r="R23" s="248"/>
      <c r="S23" s="248"/>
      <c r="T23" s="46"/>
      <c r="U23" s="246"/>
      <c r="V23" s="246"/>
      <c r="W23" s="246"/>
      <c r="X23" s="246"/>
      <c r="Y23" s="246"/>
      <c r="Z23" s="246"/>
      <c r="AA23" s="246"/>
      <c r="AB23" s="246"/>
      <c r="AC23" s="246"/>
      <c r="AD23" s="246"/>
    </row>
    <row r="24" spans="1:43" x14ac:dyDescent="0.35">
      <c r="B24" s="225"/>
      <c r="C24" s="225"/>
      <c r="D24" s="27"/>
      <c r="M24" s="27"/>
      <c r="N24" s="197"/>
      <c r="O24" s="197"/>
      <c r="P24" s="197"/>
      <c r="Q24" s="197"/>
      <c r="R24" s="197"/>
      <c r="S24" s="197"/>
      <c r="T24" s="46"/>
      <c r="U24" s="196"/>
      <c r="V24" s="196"/>
      <c r="W24" s="196"/>
      <c r="X24" s="196"/>
      <c r="Y24" s="196"/>
      <c r="Z24" s="196"/>
      <c r="AA24" s="196"/>
      <c r="AB24" s="196"/>
      <c r="AC24" s="196"/>
      <c r="AD24" s="196"/>
    </row>
    <row r="25" spans="1:43" x14ac:dyDescent="0.35">
      <c r="B25" s="230" t="e">
        <f>'Cash Flow Per Strat'!I51</f>
        <v>#DIV/0!</v>
      </c>
      <c r="C25" s="231"/>
      <c r="D25" s="198" t="s">
        <v>386</v>
      </c>
      <c r="E25" s="199"/>
      <c r="F25" s="200"/>
      <c r="H25" s="232" t="e">
        <f>'Cash Flow Per Strat'!I50</f>
        <v>#DIV/0!</v>
      </c>
      <c r="I25" s="233"/>
      <c r="J25" s="199" t="s">
        <v>387</v>
      </c>
      <c r="K25" s="199"/>
      <c r="L25" s="199"/>
      <c r="M25" s="201"/>
      <c r="N25" s="197"/>
      <c r="O25" s="197"/>
      <c r="P25" s="197"/>
      <c r="Q25" s="197"/>
      <c r="R25" s="197"/>
      <c r="S25" s="197"/>
      <c r="T25" s="46"/>
      <c r="U25" s="196"/>
      <c r="V25" s="196"/>
      <c r="W25" s="196"/>
      <c r="X25" s="196"/>
      <c r="Y25" s="196"/>
      <c r="Z25" s="196"/>
      <c r="AA25" s="196"/>
      <c r="AB25" s="196"/>
      <c r="AC25" s="196"/>
      <c r="AD25" s="196"/>
    </row>
    <row r="26" spans="1:43" ht="57" customHeight="1" x14ac:dyDescent="0.45">
      <c r="A26" s="236" t="s">
        <v>357</v>
      </c>
      <c r="B26" s="236"/>
      <c r="C26" s="236"/>
      <c r="D26" s="236"/>
      <c r="E26" s="236"/>
      <c r="F26" s="236"/>
      <c r="J26" s="2"/>
      <c r="W26" s="236" t="s">
        <v>362</v>
      </c>
      <c r="X26" s="236"/>
      <c r="Y26" s="236"/>
      <c r="Z26" s="236"/>
      <c r="AA26" s="236"/>
      <c r="AB26" s="236"/>
      <c r="AC26" s="228"/>
      <c r="AD26" s="228"/>
      <c r="AE26" s="228"/>
      <c r="AF26" s="228"/>
      <c r="AG26" s="228"/>
      <c r="AH26" s="177"/>
      <c r="AI26" s="228"/>
      <c r="AJ26" s="228"/>
      <c r="AK26" s="228"/>
      <c r="AL26" s="228"/>
      <c r="AM26" s="228"/>
      <c r="AN26" s="177"/>
    </row>
    <row r="27" spans="1:43" ht="18.5" x14ac:dyDescent="0.45">
      <c r="D27" s="71" t="s">
        <v>31</v>
      </c>
      <c r="E27" s="72"/>
      <c r="F27" s="72"/>
      <c r="G27" s="72"/>
      <c r="H27" s="72"/>
      <c r="I27" s="72"/>
      <c r="J27" s="72"/>
      <c r="K27" s="72"/>
      <c r="L27" s="72"/>
      <c r="M27" s="72"/>
      <c r="N27" s="72"/>
      <c r="O27" s="72"/>
      <c r="P27" s="72"/>
      <c r="Q27" s="72"/>
      <c r="R27" s="72"/>
      <c r="S27" s="72"/>
      <c r="T27" s="72"/>
      <c r="U27" s="73"/>
      <c r="V27" s="43"/>
      <c r="W27" s="43"/>
    </row>
    <row r="28" spans="1:43" ht="60" customHeight="1" x14ac:dyDescent="0.35">
      <c r="D28" s="269"/>
      <c r="E28" s="254"/>
      <c r="F28" s="254"/>
      <c r="G28" s="254" t="s">
        <v>37</v>
      </c>
      <c r="H28" s="254"/>
      <c r="I28" s="254"/>
      <c r="J28" s="40"/>
      <c r="K28" s="41"/>
      <c r="L28" s="41"/>
      <c r="M28" s="254" t="s">
        <v>36</v>
      </c>
      <c r="N28" s="254"/>
      <c r="O28" s="254"/>
      <c r="P28" s="42"/>
      <c r="Q28" s="254" t="s">
        <v>3</v>
      </c>
      <c r="R28" s="254"/>
      <c r="S28" s="42"/>
      <c r="T28" s="254" t="s">
        <v>19</v>
      </c>
      <c r="U28" s="266"/>
      <c r="V28" s="44"/>
      <c r="W28" s="269" t="s">
        <v>42</v>
      </c>
      <c r="X28" s="254"/>
      <c r="Y28" s="254"/>
      <c r="Z28" s="254"/>
      <c r="AA28" s="266"/>
      <c r="AB28" s="38"/>
      <c r="AC28" s="39"/>
    </row>
    <row r="29" spans="1:43" x14ac:dyDescent="0.35">
      <c r="D29" s="5"/>
      <c r="E29" s="6"/>
      <c r="F29" s="6"/>
      <c r="G29" s="6"/>
      <c r="H29" s="6"/>
      <c r="I29" s="6"/>
      <c r="J29" s="6"/>
      <c r="K29" s="6"/>
      <c r="L29" s="6"/>
      <c r="M29" s="6"/>
      <c r="N29" s="6"/>
      <c r="O29" s="6"/>
      <c r="P29" s="6"/>
      <c r="Q29" s="255"/>
      <c r="R29" s="255"/>
      <c r="S29" s="6"/>
      <c r="T29" s="255"/>
      <c r="U29" s="256"/>
      <c r="V29" s="6"/>
      <c r="W29" s="33"/>
      <c r="X29" s="276"/>
      <c r="Y29" s="276"/>
      <c r="Z29" s="267"/>
      <c r="AA29" s="267"/>
      <c r="AC29" s="32"/>
    </row>
    <row r="30" spans="1:43" x14ac:dyDescent="0.35">
      <c r="A30" t="s">
        <v>263</v>
      </c>
      <c r="D30" s="262" t="s">
        <v>32</v>
      </c>
      <c r="E30" s="255"/>
      <c r="F30" s="6"/>
      <c r="G30" s="6"/>
      <c r="H30" s="185"/>
      <c r="I30" s="6"/>
      <c r="J30" s="6" t="s">
        <v>0</v>
      </c>
      <c r="K30" s="6"/>
      <c r="M30" s="250">
        <f>+N21</f>
        <v>0</v>
      </c>
      <c r="N30" s="250"/>
      <c r="O30" s="250"/>
      <c r="P30" s="8"/>
      <c r="Q30" s="259">
        <f>B21</f>
        <v>0</v>
      </c>
      <c r="R30" s="259"/>
      <c r="S30" s="8"/>
      <c r="T30" s="238">
        <f>H30*Q30</f>
        <v>0</v>
      </c>
      <c r="U30" s="239"/>
      <c r="V30" s="45"/>
      <c r="W30" s="262" t="s">
        <v>32</v>
      </c>
      <c r="X30" s="255"/>
      <c r="Y30" s="255"/>
      <c r="Z30" s="264">
        <f>COUNTIF($P$62:$P$281, "1")</f>
        <v>0</v>
      </c>
      <c r="AA30" s="265"/>
      <c r="AC30" s="35"/>
    </row>
    <row r="31" spans="1:43" x14ac:dyDescent="0.35">
      <c r="D31" s="262"/>
      <c r="E31" s="255"/>
      <c r="F31" s="6"/>
      <c r="G31" s="6"/>
      <c r="H31" s="9"/>
      <c r="I31" s="6"/>
      <c r="J31" s="6" t="s">
        <v>1</v>
      </c>
      <c r="K31" s="6"/>
      <c r="M31" s="250">
        <f>+Q21</f>
        <v>-1</v>
      </c>
      <c r="N31" s="250"/>
      <c r="O31" s="250"/>
      <c r="P31" s="8"/>
      <c r="Q31" s="237"/>
      <c r="R31" s="237"/>
      <c r="S31" s="8"/>
      <c r="T31" s="255"/>
      <c r="U31" s="256"/>
      <c r="V31" s="6"/>
      <c r="W31" s="262"/>
      <c r="X31" s="255"/>
      <c r="Y31" s="255"/>
      <c r="Z31" s="264"/>
      <c r="AA31" s="265"/>
      <c r="AC31" s="35"/>
    </row>
    <row r="32" spans="1:43" s="1" customFormat="1" x14ac:dyDescent="0.35">
      <c r="D32" s="262"/>
      <c r="E32" s="255"/>
      <c r="F32" s="26"/>
      <c r="G32" s="26"/>
      <c r="H32" s="9"/>
      <c r="I32" s="26"/>
      <c r="J32" s="6"/>
      <c r="K32" s="26"/>
      <c r="L32" s="260"/>
      <c r="M32" s="260"/>
      <c r="N32" s="260"/>
      <c r="O32" s="260"/>
      <c r="P32" s="8"/>
      <c r="Q32" s="237"/>
      <c r="R32" s="237"/>
      <c r="S32" s="8"/>
      <c r="T32" s="257"/>
      <c r="U32" s="258"/>
      <c r="V32" s="26"/>
      <c r="W32" s="283"/>
      <c r="X32" s="257"/>
      <c r="Y32" s="257"/>
      <c r="Z32" s="264"/>
      <c r="AA32" s="265"/>
      <c r="AC32" s="35"/>
    </row>
    <row r="33" spans="1:38" x14ac:dyDescent="0.35">
      <c r="D33" s="262"/>
      <c r="E33" s="255"/>
      <c r="F33" s="6"/>
      <c r="G33" s="6"/>
      <c r="H33" s="9"/>
      <c r="I33" s="6"/>
      <c r="J33" s="6"/>
      <c r="K33" s="6"/>
      <c r="L33" s="255"/>
      <c r="M33" s="255"/>
      <c r="N33" s="255"/>
      <c r="O33" s="255"/>
      <c r="P33" s="6"/>
      <c r="Q33" s="237"/>
      <c r="R33" s="237"/>
      <c r="S33" s="6"/>
      <c r="T33" s="255"/>
      <c r="U33" s="256"/>
      <c r="V33" s="6"/>
      <c r="W33" s="262"/>
      <c r="X33" s="255"/>
      <c r="Y33" s="255"/>
      <c r="Z33" s="264"/>
      <c r="AA33" s="265"/>
      <c r="AC33" s="35"/>
    </row>
    <row r="34" spans="1:38" x14ac:dyDescent="0.35">
      <c r="A34" t="s">
        <v>39</v>
      </c>
      <c r="D34" s="262" t="s">
        <v>33</v>
      </c>
      <c r="E34" s="255"/>
      <c r="F34" s="6"/>
      <c r="G34" s="6"/>
      <c r="H34" s="185"/>
      <c r="I34" s="6"/>
      <c r="J34" s="6" t="s">
        <v>0</v>
      </c>
      <c r="K34" s="6"/>
      <c r="M34" s="250">
        <f>+N22</f>
        <v>0</v>
      </c>
      <c r="N34" s="250"/>
      <c r="O34" s="250"/>
      <c r="P34" s="8"/>
      <c r="Q34" s="259">
        <f>B22</f>
        <v>0</v>
      </c>
      <c r="R34" s="259"/>
      <c r="S34" s="8"/>
      <c r="T34" s="238">
        <f>H34*Q34</f>
        <v>0</v>
      </c>
      <c r="U34" s="239"/>
      <c r="V34" s="45"/>
      <c r="W34" s="262" t="s">
        <v>33</v>
      </c>
      <c r="X34" s="255"/>
      <c r="Y34" s="255"/>
      <c r="Z34" s="264">
        <f>COUNTIF($P$62:$P$281, "2")</f>
        <v>0</v>
      </c>
      <c r="AA34" s="265"/>
      <c r="AC34" s="35"/>
    </row>
    <row r="35" spans="1:38" x14ac:dyDescent="0.35">
      <c r="D35" s="262"/>
      <c r="E35" s="255"/>
      <c r="F35" s="6"/>
      <c r="G35" s="6"/>
      <c r="H35" s="9"/>
      <c r="I35" s="6"/>
      <c r="J35" s="6" t="s">
        <v>1</v>
      </c>
      <c r="K35" s="6"/>
      <c r="M35" s="250">
        <f>+Q22</f>
        <v>-1</v>
      </c>
      <c r="N35" s="250"/>
      <c r="O35" s="250"/>
      <c r="P35" s="8"/>
      <c r="Q35" s="237"/>
      <c r="R35" s="237"/>
      <c r="S35" s="8"/>
      <c r="T35" s="255"/>
      <c r="U35" s="256"/>
      <c r="V35" s="6"/>
      <c r="W35" s="262"/>
      <c r="X35" s="255"/>
      <c r="Y35" s="255"/>
      <c r="Z35" s="264"/>
      <c r="AA35" s="265"/>
      <c r="AC35" s="37"/>
    </row>
    <row r="36" spans="1:38" x14ac:dyDescent="0.35">
      <c r="D36" s="262"/>
      <c r="E36" s="255"/>
      <c r="F36" s="6"/>
      <c r="G36" s="6"/>
      <c r="H36" s="9"/>
      <c r="I36" s="6"/>
      <c r="J36" s="6"/>
      <c r="K36" s="6"/>
      <c r="L36" s="255"/>
      <c r="M36" s="255"/>
      <c r="N36" s="255"/>
      <c r="O36" s="255"/>
      <c r="P36" s="6"/>
      <c r="Q36" s="237"/>
      <c r="R36" s="237"/>
      <c r="S36" s="6"/>
      <c r="T36" s="255"/>
      <c r="U36" s="256"/>
      <c r="V36" s="6"/>
      <c r="W36" s="262"/>
      <c r="X36" s="255"/>
      <c r="Y36" s="255"/>
      <c r="Z36" s="264"/>
      <c r="AA36" s="265"/>
      <c r="AC36" s="34"/>
    </row>
    <row r="37" spans="1:38" x14ac:dyDescent="0.35">
      <c r="D37" s="262"/>
      <c r="E37" s="255"/>
      <c r="F37" s="6"/>
      <c r="G37" s="6"/>
      <c r="H37" s="9"/>
      <c r="I37" s="6"/>
      <c r="J37" s="6"/>
      <c r="K37" s="6"/>
      <c r="L37" s="255"/>
      <c r="M37" s="255"/>
      <c r="N37" s="255"/>
      <c r="O37" s="255"/>
      <c r="P37" s="6"/>
      <c r="Q37" s="237"/>
      <c r="R37" s="237"/>
      <c r="S37" s="6"/>
      <c r="T37" s="255"/>
      <c r="U37" s="256"/>
      <c r="V37" s="6"/>
      <c r="W37" s="262"/>
      <c r="X37" s="255"/>
      <c r="Y37" s="255"/>
      <c r="Z37" s="264"/>
      <c r="AA37" s="265"/>
      <c r="AC37" s="34"/>
    </row>
    <row r="38" spans="1:38" x14ac:dyDescent="0.35">
      <c r="A38" t="s">
        <v>40</v>
      </c>
      <c r="D38" s="262" t="s">
        <v>34</v>
      </c>
      <c r="E38" s="255"/>
      <c r="F38" s="6"/>
      <c r="G38" s="6"/>
      <c r="H38" s="185"/>
      <c r="I38" s="6"/>
      <c r="J38" s="6" t="s">
        <v>0</v>
      </c>
      <c r="K38" s="6"/>
      <c r="M38" s="250">
        <f>+N23</f>
        <v>0</v>
      </c>
      <c r="N38" s="250"/>
      <c r="O38" s="250"/>
      <c r="P38" s="8"/>
      <c r="Q38" s="259">
        <f>B23</f>
        <v>0</v>
      </c>
      <c r="R38" s="259"/>
      <c r="S38" s="8"/>
      <c r="T38" s="238">
        <f>H38*Q38</f>
        <v>0</v>
      </c>
      <c r="U38" s="239"/>
      <c r="V38" s="45"/>
      <c r="W38" s="262" t="s">
        <v>34</v>
      </c>
      <c r="X38" s="255"/>
      <c r="Y38" s="255"/>
      <c r="Z38" s="264">
        <f>COUNTIF($P$62:$P$281, "3")</f>
        <v>0</v>
      </c>
      <c r="AA38" s="265"/>
      <c r="AC38" s="37"/>
    </row>
    <row r="39" spans="1:38" x14ac:dyDescent="0.35">
      <c r="D39" s="5"/>
      <c r="E39" s="6"/>
      <c r="F39" s="6"/>
      <c r="G39" s="6"/>
      <c r="H39" s="6"/>
      <c r="I39" s="6"/>
      <c r="J39" s="6" t="s">
        <v>1</v>
      </c>
      <c r="K39" s="6"/>
      <c r="M39" s="250" t="e">
        <f>+Q23</f>
        <v>#N/A</v>
      </c>
      <c r="N39" s="250"/>
      <c r="O39" s="250"/>
      <c r="P39" s="8"/>
      <c r="Q39" s="237"/>
      <c r="R39" s="237"/>
      <c r="S39" s="8"/>
      <c r="T39" s="255"/>
      <c r="U39" s="256"/>
      <c r="V39" s="6"/>
      <c r="W39" s="5"/>
      <c r="X39" s="255"/>
      <c r="Y39" s="255"/>
      <c r="Z39" s="237"/>
      <c r="AA39" s="268"/>
      <c r="AC39" s="37"/>
    </row>
    <row r="40" spans="1:38" x14ac:dyDescent="0.35">
      <c r="D40" s="5"/>
      <c r="E40" s="6"/>
      <c r="F40" s="6"/>
      <c r="G40" s="6"/>
      <c r="H40" s="6"/>
      <c r="I40" s="6"/>
      <c r="J40" s="6"/>
      <c r="K40" s="6"/>
      <c r="L40" s="6"/>
      <c r="M40" s="6"/>
      <c r="N40" s="8"/>
      <c r="O40" s="8"/>
      <c r="P40" s="8"/>
      <c r="Q40" s="8"/>
      <c r="R40" s="8"/>
      <c r="S40" s="8"/>
      <c r="T40" s="6"/>
      <c r="U40" s="7"/>
      <c r="V40" s="6"/>
      <c r="W40" s="274" t="s">
        <v>38</v>
      </c>
      <c r="X40" s="275"/>
      <c r="Y40" s="275"/>
      <c r="Z40" s="264">
        <f>SUM(Z30:AA38)</f>
        <v>0</v>
      </c>
      <c r="AA40" s="265"/>
      <c r="AC40" s="35"/>
    </row>
    <row r="41" spans="1:38" x14ac:dyDescent="0.35">
      <c r="D41" s="5"/>
      <c r="E41" s="6"/>
      <c r="F41" s="6"/>
      <c r="G41" s="6"/>
      <c r="H41" s="6"/>
      <c r="I41" s="6"/>
      <c r="J41" s="6"/>
      <c r="K41" s="6"/>
      <c r="L41" s="6"/>
      <c r="M41" s="6"/>
      <c r="N41" s="8"/>
      <c r="O41" s="8"/>
      <c r="P41" s="8"/>
      <c r="Q41" s="8"/>
      <c r="R41" s="8"/>
      <c r="S41" s="8"/>
      <c r="T41" s="6"/>
      <c r="U41" s="7"/>
      <c r="V41" s="6"/>
      <c r="W41" s="5"/>
      <c r="X41" s="255"/>
      <c r="Y41" s="255"/>
      <c r="Z41" s="237"/>
      <c r="AA41" s="268"/>
      <c r="AC41" s="34"/>
    </row>
    <row r="42" spans="1:38" x14ac:dyDescent="0.35">
      <c r="D42" s="5"/>
      <c r="E42" s="6"/>
      <c r="F42" s="6"/>
      <c r="G42" s="32" t="s">
        <v>25</v>
      </c>
      <c r="H42" s="9">
        <f>SUM(H30:H38)</f>
        <v>0</v>
      </c>
      <c r="I42" s="6"/>
      <c r="J42" s="6"/>
      <c r="K42" s="6"/>
      <c r="L42" s="6"/>
      <c r="M42" s="6"/>
      <c r="N42" s="6"/>
      <c r="O42" s="6"/>
      <c r="P42" s="6"/>
      <c r="Q42" s="6"/>
      <c r="R42" s="6"/>
      <c r="S42" s="6"/>
      <c r="T42" s="22"/>
      <c r="U42" s="7"/>
      <c r="V42" s="6"/>
      <c r="W42" s="270" t="s">
        <v>267</v>
      </c>
      <c r="X42" s="271"/>
      <c r="Y42" s="271"/>
      <c r="Z42" s="59"/>
      <c r="AA42" s="60"/>
    </row>
    <row r="43" spans="1:38" ht="34.5" customHeight="1" x14ac:dyDescent="0.35">
      <c r="D43" s="10"/>
      <c r="E43" s="11"/>
      <c r="F43" s="11"/>
      <c r="G43" s="11"/>
      <c r="H43" s="11"/>
      <c r="I43" s="11"/>
      <c r="J43" s="11"/>
      <c r="K43" s="11"/>
      <c r="L43" s="11"/>
      <c r="M43" s="11"/>
      <c r="N43" s="11"/>
      <c r="O43" s="11"/>
      <c r="P43" s="11"/>
      <c r="Q43" s="11"/>
      <c r="R43" s="12" t="s">
        <v>266</v>
      </c>
      <c r="S43" s="11"/>
      <c r="T43" s="251">
        <f>SUM(H30*Q30*12)+(H34*Q34*12)+(H38*Q38*12)</f>
        <v>0</v>
      </c>
      <c r="U43" s="252"/>
      <c r="V43" s="22"/>
      <c r="W43" s="272"/>
      <c r="X43" s="273"/>
      <c r="Y43" s="273"/>
      <c r="Z43" s="279">
        <f>SUM(G62:G281)*12</f>
        <v>0</v>
      </c>
      <c r="AA43" s="280"/>
      <c r="AC43" s="35"/>
    </row>
    <row r="44" spans="1:38" x14ac:dyDescent="0.3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8" ht="15.5" x14ac:dyDescent="0.35">
      <c r="B45" s="4"/>
      <c r="C45" s="4"/>
      <c r="D45" s="4"/>
      <c r="E45" s="4"/>
      <c r="F45" s="4"/>
      <c r="G45" s="4"/>
      <c r="H45" s="4"/>
      <c r="I45" s="4"/>
      <c r="J45" s="4"/>
      <c r="K45" s="4"/>
      <c r="L45" s="4"/>
      <c r="M45" s="4"/>
      <c r="N45" s="4"/>
      <c r="O45" s="4"/>
      <c r="P45" s="4"/>
      <c r="Q45" s="4"/>
      <c r="R45" s="63" t="s">
        <v>265</v>
      </c>
      <c r="S45" s="282">
        <f>R15</f>
        <v>0</v>
      </c>
      <c r="T45" s="282"/>
      <c r="U45" s="282"/>
      <c r="V45" s="64"/>
      <c r="W45" s="4"/>
      <c r="X45" s="4"/>
      <c r="Y45" s="4"/>
      <c r="Z45" s="65"/>
      <c r="AA45" s="65"/>
      <c r="AB45" s="4"/>
      <c r="AC45" s="4"/>
      <c r="AD45" s="4"/>
      <c r="AE45" s="4"/>
      <c r="AF45" s="278"/>
      <c r="AG45" s="278"/>
      <c r="AH45" s="4"/>
    </row>
    <row r="46" spans="1:38" ht="15" customHeight="1" x14ac:dyDescent="0.35">
      <c r="B46" s="4"/>
      <c r="C46" s="4"/>
      <c r="D46" s="4"/>
      <c r="E46" s="66"/>
      <c r="F46" s="66"/>
      <c r="G46" s="66"/>
      <c r="H46" s="66"/>
      <c r="I46" s="66"/>
      <c r="J46" s="66"/>
      <c r="K46" s="66"/>
      <c r="L46" s="66"/>
      <c r="M46" s="66"/>
      <c r="N46" s="67"/>
      <c r="O46" s="67"/>
      <c r="P46" s="68"/>
      <c r="Q46" s="68"/>
      <c r="R46" s="69" t="s">
        <v>44</v>
      </c>
      <c r="S46" s="253">
        <f>SUM(T43-R15)</f>
        <v>0</v>
      </c>
      <c r="T46" s="253"/>
      <c r="U46" s="253"/>
      <c r="V46" s="4"/>
      <c r="W46" s="4"/>
      <c r="X46" s="65"/>
      <c r="Y46" s="4"/>
      <c r="Z46" s="65"/>
      <c r="AA46" s="65"/>
      <c r="AB46" s="65"/>
      <c r="AC46" s="65"/>
      <c r="AD46" s="70"/>
      <c r="AE46" s="70"/>
      <c r="AF46" s="65"/>
      <c r="AG46" s="65"/>
      <c r="AH46" s="4"/>
      <c r="AI46" s="23"/>
      <c r="AJ46" s="23"/>
      <c r="AK46" s="23"/>
      <c r="AL46" s="23"/>
    </row>
    <row r="47" spans="1:38" ht="18.5" x14ac:dyDescent="0.45">
      <c r="A47" s="236" t="s">
        <v>358</v>
      </c>
      <c r="B47" s="236"/>
      <c r="C47" s="236"/>
      <c r="D47" s="236"/>
      <c r="E47" s="236"/>
      <c r="F47" s="236"/>
      <c r="G47" s="4"/>
      <c r="H47" s="4"/>
      <c r="I47" s="4"/>
      <c r="J47" s="4"/>
      <c r="K47" s="4"/>
      <c r="L47" s="4"/>
      <c r="M47" s="4"/>
      <c r="N47" s="4"/>
      <c r="O47" s="4"/>
      <c r="P47" s="4"/>
      <c r="Q47" s="4"/>
      <c r="R47" s="4"/>
      <c r="S47" s="4"/>
      <c r="T47" s="4"/>
      <c r="U47" s="4"/>
      <c r="V47" s="4"/>
      <c r="W47" s="4"/>
      <c r="X47" s="4"/>
      <c r="Y47" s="4"/>
      <c r="Z47" s="65"/>
      <c r="AA47" s="65"/>
      <c r="AB47" s="65"/>
      <c r="AC47" s="65"/>
      <c r="AD47" s="4"/>
      <c r="AE47" s="4"/>
      <c r="AF47" s="4"/>
      <c r="AG47" s="4"/>
      <c r="AH47" s="4"/>
    </row>
    <row r="48" spans="1:38" hidden="1" x14ac:dyDescent="0.35">
      <c r="B48" s="4"/>
      <c r="C48" s="4"/>
      <c r="D48" s="4"/>
      <c r="E48" s="4"/>
      <c r="F48" s="4" t="s">
        <v>4</v>
      </c>
      <c r="G48" s="4"/>
      <c r="H48" s="4"/>
      <c r="I48" s="4"/>
      <c r="J48" s="4"/>
      <c r="K48" s="4"/>
      <c r="L48" s="4"/>
      <c r="M48" s="4"/>
      <c r="N48" s="4"/>
      <c r="O48" s="4"/>
      <c r="P48" s="4"/>
      <c r="Q48" s="4"/>
      <c r="R48" s="4"/>
      <c r="S48" s="4"/>
      <c r="T48" s="4"/>
      <c r="U48" s="4"/>
      <c r="V48" s="4"/>
      <c r="W48" s="4"/>
      <c r="X48" s="4"/>
      <c r="Y48" s="4"/>
      <c r="Z48" s="65"/>
      <c r="AA48" s="65"/>
      <c r="AB48" s="65"/>
      <c r="AC48" s="65"/>
      <c r="AD48" s="4"/>
      <c r="AE48" s="4"/>
      <c r="AF48" s="4"/>
      <c r="AG48" s="4"/>
      <c r="AH48" s="4"/>
    </row>
    <row r="49" spans="2:34" hidden="1" x14ac:dyDescent="0.35">
      <c r="B49" s="4"/>
      <c r="C49" s="4"/>
      <c r="D49" s="4"/>
      <c r="E49" s="4"/>
      <c r="F49" s="4" t="s">
        <v>6</v>
      </c>
      <c r="G49" s="4"/>
      <c r="H49" s="4"/>
      <c r="I49" s="4"/>
      <c r="J49" s="4"/>
      <c r="K49" s="4"/>
      <c r="L49" s="4"/>
      <c r="M49" s="4"/>
      <c r="N49" s="4"/>
      <c r="O49" s="4"/>
      <c r="P49" s="4"/>
      <c r="Q49" s="4"/>
      <c r="R49" s="4"/>
      <c r="S49" s="4"/>
      <c r="T49" s="4"/>
      <c r="U49" s="4"/>
      <c r="V49" s="4"/>
      <c r="W49" s="4"/>
      <c r="X49" s="4"/>
      <c r="Y49" s="4"/>
      <c r="Z49" s="65"/>
      <c r="AA49" s="65"/>
      <c r="AB49" s="65"/>
      <c r="AC49" s="65"/>
      <c r="AD49" s="4"/>
      <c r="AE49" s="4"/>
      <c r="AF49" s="4"/>
      <c r="AG49" s="4"/>
      <c r="AH49" s="4"/>
    </row>
    <row r="50" spans="2:34" hidden="1" x14ac:dyDescent="0.35">
      <c r="B50" s="4"/>
      <c r="C50" s="4"/>
      <c r="D50" s="4"/>
      <c r="E50" s="4"/>
      <c r="F50" s="4"/>
      <c r="G50" s="4"/>
      <c r="H50" s="4"/>
      <c r="I50" s="4"/>
      <c r="J50" s="4"/>
      <c r="K50" s="4"/>
      <c r="L50" s="4"/>
      <c r="M50" s="4"/>
      <c r="N50" s="4"/>
      <c r="O50" s="4"/>
      <c r="P50" s="4"/>
      <c r="Q50" s="4"/>
      <c r="R50" s="4"/>
      <c r="S50" s="4"/>
      <c r="T50" s="4"/>
      <c r="U50" s="4"/>
      <c r="V50" s="4"/>
      <c r="W50" s="4"/>
      <c r="X50" s="4"/>
      <c r="Y50" s="4"/>
      <c r="Z50" s="65"/>
      <c r="AA50" s="65"/>
      <c r="AB50" s="65"/>
      <c r="AC50" s="65"/>
      <c r="AD50" s="4"/>
      <c r="AE50" s="4"/>
      <c r="AF50" s="4"/>
      <c r="AG50" s="4"/>
      <c r="AH50" s="4"/>
    </row>
    <row r="51" spans="2:34" hidden="1" x14ac:dyDescent="0.35">
      <c r="B51" s="4"/>
      <c r="C51" s="4"/>
      <c r="D51" s="4"/>
      <c r="E51" s="4"/>
      <c r="F51" s="4" t="s">
        <v>5</v>
      </c>
      <c r="G51" s="4"/>
      <c r="H51" s="4"/>
      <c r="I51" s="4"/>
      <c r="J51" s="4"/>
      <c r="K51" s="4"/>
      <c r="L51" s="4"/>
      <c r="M51" s="4"/>
      <c r="N51" s="4"/>
      <c r="O51" s="4"/>
      <c r="P51" s="4"/>
      <c r="Q51" s="4"/>
      <c r="R51" s="4"/>
      <c r="S51" s="4"/>
      <c r="T51" s="4"/>
      <c r="U51" s="4"/>
      <c r="V51" s="4"/>
      <c r="W51" s="4"/>
      <c r="X51" s="4"/>
      <c r="Y51" s="4"/>
      <c r="Z51" s="65"/>
      <c r="AA51" s="65"/>
      <c r="AB51" s="65"/>
      <c r="AC51" s="65"/>
      <c r="AD51" s="4"/>
      <c r="AE51" s="4"/>
      <c r="AF51" s="4"/>
      <c r="AG51" s="4"/>
      <c r="AH51" s="4"/>
    </row>
    <row r="52" spans="2:34" ht="32.25" hidden="1" customHeight="1" x14ac:dyDescent="0.35">
      <c r="B52" s="4"/>
      <c r="C52" s="4"/>
      <c r="D52" s="4"/>
      <c r="E52" s="4"/>
      <c r="F52" s="263" t="s">
        <v>7</v>
      </c>
      <c r="G52" s="263"/>
      <c r="H52" s="263"/>
      <c r="I52" s="263"/>
      <c r="J52" s="263"/>
      <c r="K52" s="263"/>
      <c r="L52" s="263"/>
      <c r="M52" s="263"/>
      <c r="N52" s="263"/>
      <c r="O52" s="263"/>
      <c r="P52" s="263"/>
      <c r="Q52" s="263"/>
      <c r="R52" s="263"/>
      <c r="S52" s="263"/>
      <c r="T52" s="263"/>
      <c r="U52" s="263"/>
      <c r="V52" s="263"/>
      <c r="W52" s="263"/>
      <c r="X52" s="263"/>
      <c r="Y52" s="263"/>
      <c r="Z52" s="65"/>
      <c r="AA52" s="65"/>
      <c r="AB52" s="65"/>
      <c r="AC52" s="65"/>
      <c r="AD52" s="4"/>
      <c r="AE52" s="4"/>
      <c r="AF52" s="4"/>
      <c r="AG52" s="4"/>
      <c r="AH52" s="4"/>
    </row>
    <row r="53" spans="2:34" ht="32.25" hidden="1" customHeight="1" x14ac:dyDescent="0.35">
      <c r="B53" s="4"/>
      <c r="C53" s="4"/>
      <c r="D53" s="4"/>
      <c r="E53" s="4"/>
      <c r="F53" s="70"/>
      <c r="G53" s="70"/>
      <c r="H53" s="70"/>
      <c r="I53" s="70"/>
      <c r="J53" s="70"/>
      <c r="K53" s="70"/>
      <c r="L53" s="70"/>
      <c r="M53" s="70"/>
      <c r="N53" s="70"/>
      <c r="O53" s="70"/>
      <c r="P53" s="70"/>
      <c r="Q53" s="70"/>
      <c r="R53" s="70"/>
      <c r="S53" s="70"/>
      <c r="T53" s="70"/>
      <c r="U53" s="70"/>
      <c r="V53" s="70"/>
      <c r="W53" s="70"/>
      <c r="X53" s="70"/>
      <c r="Y53" s="70"/>
      <c r="Z53" s="65"/>
      <c r="AA53" s="65"/>
      <c r="AB53" s="65"/>
      <c r="AC53" s="65"/>
      <c r="AD53" s="4"/>
      <c r="AE53" s="4"/>
      <c r="AF53" s="4"/>
      <c r="AG53" s="4"/>
      <c r="AH53" s="4"/>
    </row>
    <row r="54" spans="2:34" ht="15" customHeight="1" x14ac:dyDescent="0.35">
      <c r="B54" s="284" t="s">
        <v>45</v>
      </c>
      <c r="C54" s="285"/>
      <c r="D54" s="285"/>
      <c r="E54" s="285"/>
      <c r="F54" s="285"/>
      <c r="G54" s="285"/>
      <c r="H54" s="285"/>
      <c r="I54" s="285"/>
      <c r="J54" s="285"/>
      <c r="K54" s="285"/>
      <c r="L54" s="285"/>
      <c r="M54" s="285"/>
      <c r="N54" s="286"/>
      <c r="O54" s="70"/>
      <c r="P54" s="70"/>
      <c r="Q54" s="70"/>
      <c r="R54" s="70"/>
      <c r="S54" s="70"/>
      <c r="T54" s="70"/>
      <c r="U54" s="70"/>
      <c r="V54" s="70"/>
      <c r="W54" s="70"/>
      <c r="X54" s="70"/>
      <c r="Y54" s="70"/>
      <c r="Z54" s="65"/>
      <c r="AA54" s="65"/>
      <c r="AB54" s="65"/>
      <c r="AC54" s="65"/>
      <c r="AD54" s="4"/>
      <c r="AE54" s="4"/>
      <c r="AF54" s="4"/>
      <c r="AG54" s="4"/>
      <c r="AH54" s="4"/>
    </row>
    <row r="55" spans="2:34" x14ac:dyDescent="0.35">
      <c r="B55" s="287"/>
      <c r="C55" s="288"/>
      <c r="D55" s="288"/>
      <c r="E55" s="288"/>
      <c r="F55" s="288"/>
      <c r="G55" s="288"/>
      <c r="H55" s="288"/>
      <c r="I55" s="288"/>
      <c r="J55" s="288"/>
      <c r="K55" s="288"/>
      <c r="L55" s="288"/>
      <c r="M55" s="288"/>
      <c r="N55" s="289"/>
      <c r="O55" s="4"/>
      <c r="P55" s="4"/>
      <c r="Q55" s="4"/>
      <c r="R55" s="4"/>
      <c r="S55" s="4"/>
      <c r="T55" s="4"/>
      <c r="U55" s="4"/>
      <c r="V55" s="4"/>
      <c r="W55" s="4"/>
      <c r="X55" s="4"/>
      <c r="Y55" s="4"/>
      <c r="Z55" s="4"/>
      <c r="AA55" s="4"/>
      <c r="AB55" s="4"/>
      <c r="AC55" s="4"/>
      <c r="AD55" s="4"/>
      <c r="AE55" s="4"/>
      <c r="AF55" s="4"/>
      <c r="AG55" s="4"/>
      <c r="AH55" s="4"/>
    </row>
    <row r="56" spans="2:34" ht="14.4" customHeight="1" x14ac:dyDescent="0.35">
      <c r="B56" s="290" t="s">
        <v>20</v>
      </c>
      <c r="C56" s="290"/>
      <c r="D56" s="293" t="s">
        <v>21</v>
      </c>
      <c r="E56" s="85"/>
      <c r="F56" s="295" t="s">
        <v>22</v>
      </c>
      <c r="G56" s="290" t="s">
        <v>41</v>
      </c>
      <c r="H56" s="290"/>
      <c r="I56" s="30"/>
      <c r="J56" s="290" t="s">
        <v>23</v>
      </c>
      <c r="K56" s="290"/>
    </row>
    <row r="57" spans="2:34" x14ac:dyDescent="0.35">
      <c r="B57" s="290"/>
      <c r="C57" s="290"/>
      <c r="D57" s="294"/>
      <c r="E57" s="86"/>
      <c r="F57" s="296"/>
      <c r="G57" s="290"/>
      <c r="H57" s="290"/>
      <c r="I57" s="30"/>
      <c r="J57" s="290"/>
      <c r="K57" s="290"/>
    </row>
    <row r="58" spans="2:34" x14ac:dyDescent="0.35">
      <c r="B58" s="290"/>
      <c r="C58" s="290"/>
      <c r="D58" s="294"/>
      <c r="E58" s="86"/>
      <c r="F58" s="296"/>
      <c r="G58" s="290"/>
      <c r="H58" s="290"/>
      <c r="I58" s="30"/>
      <c r="J58" s="290"/>
      <c r="K58" s="290"/>
    </row>
    <row r="59" spans="2:34" x14ac:dyDescent="0.35">
      <c r="B59" s="290"/>
      <c r="C59" s="290"/>
      <c r="D59" s="294"/>
      <c r="E59" s="86"/>
      <c r="F59" s="296"/>
      <c r="G59" s="290"/>
      <c r="H59" s="290"/>
      <c r="I59" s="30"/>
      <c r="J59" s="290"/>
      <c r="K59" s="290"/>
    </row>
    <row r="60" spans="2:34" x14ac:dyDescent="0.35">
      <c r="B60" s="290"/>
      <c r="C60" s="290"/>
      <c r="D60" s="294"/>
      <c r="E60" s="86"/>
      <c r="F60" s="296"/>
      <c r="G60" s="290"/>
      <c r="H60" s="290"/>
      <c r="I60" s="30"/>
      <c r="J60" s="290"/>
      <c r="K60" s="290"/>
    </row>
    <row r="61" spans="2:34" ht="32.25" customHeight="1" x14ac:dyDescent="0.35">
      <c r="B61" s="290"/>
      <c r="C61" s="290"/>
      <c r="D61" s="294"/>
      <c r="E61" s="86"/>
      <c r="F61" s="296"/>
      <c r="G61" s="290"/>
      <c r="H61" s="290"/>
      <c r="I61" s="30"/>
      <c r="J61" s="290"/>
      <c r="K61" s="290"/>
    </row>
    <row r="62" spans="2:34" x14ac:dyDescent="0.35">
      <c r="B62" s="224"/>
      <c r="C62" s="87"/>
      <c r="D62" s="220"/>
      <c r="E62" s="87"/>
      <c r="F62" s="223"/>
      <c r="G62" s="261">
        <f>IF(F62="VACANT","",(F62/12*30%))</f>
        <v>0</v>
      </c>
      <c r="H62" s="261"/>
      <c r="I62" s="28"/>
      <c r="J62" s="249" t="str">
        <f>IF(OR(ISERROR(F62/$S$8), ISBLANK(G62)), "",SUM(F62/$S$8))</f>
        <v/>
      </c>
      <c r="K62" s="249"/>
      <c r="L62" s="29"/>
      <c r="M62" s="291"/>
      <c r="N62" s="249"/>
      <c r="P62" t="str">
        <f>IF(F62="","",VLOOKUP(F62,$AO$13:$AP$17,2,TRUE))</f>
        <v/>
      </c>
    </row>
    <row r="63" spans="2:34" x14ac:dyDescent="0.35">
      <c r="B63" s="224"/>
      <c r="C63" s="87"/>
      <c r="D63" s="220"/>
      <c r="E63" s="87"/>
      <c r="F63" s="223"/>
      <c r="G63" s="261">
        <f t="shared" ref="G63:G126" si="1">IF(F63="VACANT","",(F63/12*30%))</f>
        <v>0</v>
      </c>
      <c r="H63" s="261"/>
      <c r="I63" s="28"/>
      <c r="J63" s="249" t="str">
        <f t="shared" ref="J63:J126" si="2">IF(OR(ISERROR(F63/$S$8), ISBLANK(G63)), "",SUM(F63/$S$8))</f>
        <v/>
      </c>
      <c r="K63" s="249"/>
      <c r="L63" s="29"/>
      <c r="M63" s="249"/>
      <c r="N63" s="249"/>
      <c r="P63" t="str">
        <f t="shared" ref="P63:P126" si="3">IF(F63="","",VLOOKUP(F63,$AO$13:$AP$17,2,TRUE))</f>
        <v/>
      </c>
    </row>
    <row r="64" spans="2:34" x14ac:dyDescent="0.35">
      <c r="B64" s="224"/>
      <c r="C64" s="87"/>
      <c r="D64" s="220"/>
      <c r="E64" s="87"/>
      <c r="F64" s="223"/>
      <c r="G64" s="261">
        <f t="shared" si="1"/>
        <v>0</v>
      </c>
      <c r="H64" s="261"/>
      <c r="I64" s="28"/>
      <c r="J64" s="249" t="str">
        <f t="shared" si="2"/>
        <v/>
      </c>
      <c r="K64" s="249"/>
      <c r="L64" s="29"/>
      <c r="M64" s="249"/>
      <c r="N64" s="249"/>
      <c r="P64" t="str">
        <f t="shared" si="3"/>
        <v/>
      </c>
    </row>
    <row r="65" spans="2:16" x14ac:dyDescent="0.35">
      <c r="B65" s="224"/>
      <c r="C65" s="87"/>
      <c r="D65" s="220"/>
      <c r="E65" s="87"/>
      <c r="F65" s="223"/>
      <c r="G65" s="261">
        <f t="shared" si="1"/>
        <v>0</v>
      </c>
      <c r="H65" s="261"/>
      <c r="I65" s="29"/>
      <c r="J65" s="249" t="str">
        <f t="shared" si="2"/>
        <v/>
      </c>
      <c r="K65" s="249"/>
      <c r="L65" s="29"/>
      <c r="M65" s="249"/>
      <c r="N65" s="249"/>
      <c r="P65" t="str">
        <f t="shared" si="3"/>
        <v/>
      </c>
    </row>
    <row r="66" spans="2:16" x14ac:dyDescent="0.35">
      <c r="B66" s="224"/>
      <c r="C66" s="87"/>
      <c r="D66" s="220"/>
      <c r="E66" s="87"/>
      <c r="F66" s="223"/>
      <c r="G66" s="261">
        <f t="shared" si="1"/>
        <v>0</v>
      </c>
      <c r="H66" s="261"/>
      <c r="I66" s="29"/>
      <c r="J66" s="249" t="str">
        <f t="shared" si="2"/>
        <v/>
      </c>
      <c r="K66" s="249"/>
      <c r="L66" s="29"/>
      <c r="M66" s="249"/>
      <c r="N66" s="249"/>
      <c r="P66" t="str">
        <f t="shared" si="3"/>
        <v/>
      </c>
    </row>
    <row r="67" spans="2:16" x14ac:dyDescent="0.35">
      <c r="B67" s="224"/>
      <c r="C67" s="87"/>
      <c r="D67" s="220"/>
      <c r="E67" s="87"/>
      <c r="F67" s="223"/>
      <c r="G67" s="261">
        <f t="shared" si="1"/>
        <v>0</v>
      </c>
      <c r="H67" s="261"/>
      <c r="I67" s="29"/>
      <c r="J67" s="249" t="str">
        <f t="shared" si="2"/>
        <v/>
      </c>
      <c r="K67" s="249"/>
      <c r="L67" s="29"/>
      <c r="M67" s="249"/>
      <c r="N67" s="249"/>
      <c r="P67" t="str">
        <f t="shared" si="3"/>
        <v/>
      </c>
    </row>
    <row r="68" spans="2:16" x14ac:dyDescent="0.35">
      <c r="B68" s="224"/>
      <c r="C68" s="87"/>
      <c r="D68" s="220"/>
      <c r="E68" s="87"/>
      <c r="F68" s="223"/>
      <c r="G68" s="261">
        <f t="shared" si="1"/>
        <v>0</v>
      </c>
      <c r="H68" s="261"/>
      <c r="I68" s="29"/>
      <c r="J68" s="249" t="str">
        <f t="shared" si="2"/>
        <v/>
      </c>
      <c r="K68" s="249"/>
      <c r="L68" s="29"/>
      <c r="M68" s="249"/>
      <c r="N68" s="249"/>
      <c r="P68" t="str">
        <f t="shared" si="3"/>
        <v/>
      </c>
    </row>
    <row r="69" spans="2:16" x14ac:dyDescent="0.35">
      <c r="B69" s="224"/>
      <c r="C69" s="87"/>
      <c r="D69" s="220"/>
      <c r="E69" s="87"/>
      <c r="F69" s="223"/>
      <c r="G69" s="261">
        <f t="shared" si="1"/>
        <v>0</v>
      </c>
      <c r="H69" s="261"/>
      <c r="I69" s="29"/>
      <c r="J69" s="249" t="str">
        <f t="shared" si="2"/>
        <v/>
      </c>
      <c r="K69" s="249"/>
      <c r="L69" s="29"/>
      <c r="M69" s="249"/>
      <c r="N69" s="249"/>
      <c r="P69" t="str">
        <f t="shared" si="3"/>
        <v/>
      </c>
    </row>
    <row r="70" spans="2:16" x14ac:dyDescent="0.35">
      <c r="B70" s="224"/>
      <c r="C70" s="87"/>
      <c r="D70" s="220"/>
      <c r="E70" s="87"/>
      <c r="F70" s="223"/>
      <c r="G70" s="261">
        <f t="shared" si="1"/>
        <v>0</v>
      </c>
      <c r="H70" s="261"/>
      <c r="I70" s="29"/>
      <c r="J70" s="249" t="str">
        <f t="shared" si="2"/>
        <v/>
      </c>
      <c r="K70" s="249"/>
      <c r="L70" s="29"/>
      <c r="M70" s="249"/>
      <c r="N70" s="249"/>
      <c r="P70" t="str">
        <f t="shared" si="3"/>
        <v/>
      </c>
    </row>
    <row r="71" spans="2:16" x14ac:dyDescent="0.35">
      <c r="B71" s="224"/>
      <c r="C71" s="87"/>
      <c r="D71" s="220"/>
      <c r="E71" s="87"/>
      <c r="F71" s="223"/>
      <c r="G71" s="261">
        <f t="shared" si="1"/>
        <v>0</v>
      </c>
      <c r="H71" s="261"/>
      <c r="I71" s="29"/>
      <c r="J71" s="249" t="str">
        <f t="shared" si="2"/>
        <v/>
      </c>
      <c r="K71" s="249"/>
      <c r="L71" s="29"/>
      <c r="M71" s="249"/>
      <c r="N71" s="249"/>
      <c r="P71" t="str">
        <f t="shared" si="3"/>
        <v/>
      </c>
    </row>
    <row r="72" spans="2:16" x14ac:dyDescent="0.35">
      <c r="B72" s="224"/>
      <c r="C72" s="87"/>
      <c r="D72" s="220"/>
      <c r="E72" s="87"/>
      <c r="F72" s="223"/>
      <c r="G72" s="261">
        <f t="shared" si="1"/>
        <v>0</v>
      </c>
      <c r="H72" s="261"/>
      <c r="I72" s="28"/>
      <c r="J72" s="249" t="str">
        <f t="shared" si="2"/>
        <v/>
      </c>
      <c r="K72" s="249"/>
      <c r="L72" s="29"/>
      <c r="M72" s="249"/>
      <c r="N72" s="249"/>
      <c r="P72" t="str">
        <f t="shared" si="3"/>
        <v/>
      </c>
    </row>
    <row r="73" spans="2:16" x14ac:dyDescent="0.35">
      <c r="B73" s="224"/>
      <c r="C73" s="87"/>
      <c r="D73" s="220"/>
      <c r="E73" s="87"/>
      <c r="F73" s="223"/>
      <c r="G73" s="261">
        <f t="shared" si="1"/>
        <v>0</v>
      </c>
      <c r="H73" s="261"/>
      <c r="I73" s="28"/>
      <c r="J73" s="249" t="str">
        <f t="shared" si="2"/>
        <v/>
      </c>
      <c r="K73" s="249"/>
      <c r="L73" s="29"/>
      <c r="M73" s="249"/>
      <c r="N73" s="249"/>
      <c r="P73" t="str">
        <f t="shared" si="3"/>
        <v/>
      </c>
    </row>
    <row r="74" spans="2:16" x14ac:dyDescent="0.35">
      <c r="B74" s="224"/>
      <c r="C74" s="87"/>
      <c r="D74" s="220"/>
      <c r="E74" s="87"/>
      <c r="F74" s="223"/>
      <c r="G74" s="261">
        <f t="shared" si="1"/>
        <v>0</v>
      </c>
      <c r="H74" s="261"/>
      <c r="I74" s="28"/>
      <c r="J74" s="249" t="str">
        <f t="shared" si="2"/>
        <v/>
      </c>
      <c r="K74" s="249"/>
      <c r="L74" s="29"/>
      <c r="M74" s="249"/>
      <c r="N74" s="249"/>
      <c r="P74" t="str">
        <f t="shared" si="3"/>
        <v/>
      </c>
    </row>
    <row r="75" spans="2:16" x14ac:dyDescent="0.35">
      <c r="B75" s="224"/>
      <c r="C75" s="87"/>
      <c r="D75" s="220"/>
      <c r="E75" s="87"/>
      <c r="F75" s="223"/>
      <c r="G75" s="261">
        <f t="shared" si="1"/>
        <v>0</v>
      </c>
      <c r="H75" s="261"/>
      <c r="I75" s="29"/>
      <c r="J75" s="249" t="str">
        <f t="shared" si="2"/>
        <v/>
      </c>
      <c r="K75" s="249"/>
      <c r="L75" s="29"/>
      <c r="M75" s="249"/>
      <c r="N75" s="249"/>
      <c r="P75" t="str">
        <f t="shared" si="3"/>
        <v/>
      </c>
    </row>
    <row r="76" spans="2:16" x14ac:dyDescent="0.35">
      <c r="B76" s="224"/>
      <c r="C76" s="87"/>
      <c r="D76" s="220"/>
      <c r="E76" s="87"/>
      <c r="F76" s="223"/>
      <c r="G76" s="261">
        <f t="shared" si="1"/>
        <v>0</v>
      </c>
      <c r="H76" s="261"/>
      <c r="I76" s="29"/>
      <c r="J76" s="249" t="str">
        <f t="shared" si="2"/>
        <v/>
      </c>
      <c r="K76" s="249"/>
      <c r="L76" s="29"/>
      <c r="M76" s="249"/>
      <c r="N76" s="249"/>
      <c r="P76" t="str">
        <f t="shared" si="3"/>
        <v/>
      </c>
    </row>
    <row r="77" spans="2:16" x14ac:dyDescent="0.35">
      <c r="B77" s="224"/>
      <c r="C77" s="87"/>
      <c r="D77" s="220"/>
      <c r="E77" s="87"/>
      <c r="F77" s="223"/>
      <c r="G77" s="261">
        <f t="shared" si="1"/>
        <v>0</v>
      </c>
      <c r="H77" s="261"/>
      <c r="I77" s="29"/>
      <c r="J77" s="249" t="str">
        <f t="shared" si="2"/>
        <v/>
      </c>
      <c r="K77" s="249"/>
      <c r="L77" s="29"/>
      <c r="M77" s="249"/>
      <c r="N77" s="249"/>
      <c r="P77" t="str">
        <f t="shared" si="3"/>
        <v/>
      </c>
    </row>
    <row r="78" spans="2:16" x14ac:dyDescent="0.35">
      <c r="B78" s="224"/>
      <c r="C78" s="87"/>
      <c r="D78" s="220"/>
      <c r="E78" s="87"/>
      <c r="F78" s="223"/>
      <c r="G78" s="261">
        <f t="shared" si="1"/>
        <v>0</v>
      </c>
      <c r="H78" s="261"/>
      <c r="I78" s="29"/>
      <c r="J78" s="249" t="str">
        <f t="shared" si="2"/>
        <v/>
      </c>
      <c r="K78" s="249"/>
      <c r="L78" s="29"/>
      <c r="M78" s="249"/>
      <c r="N78" s="249"/>
      <c r="P78" t="str">
        <f t="shared" si="3"/>
        <v/>
      </c>
    </row>
    <row r="79" spans="2:16" x14ac:dyDescent="0.35">
      <c r="B79" s="224"/>
      <c r="C79" s="87"/>
      <c r="D79" s="220"/>
      <c r="E79" s="87"/>
      <c r="F79" s="223"/>
      <c r="G79" s="261">
        <f t="shared" si="1"/>
        <v>0</v>
      </c>
      <c r="H79" s="261"/>
      <c r="I79" s="29"/>
      <c r="J79" s="249" t="str">
        <f t="shared" si="2"/>
        <v/>
      </c>
      <c r="K79" s="249"/>
      <c r="L79" s="29"/>
      <c r="M79" s="249"/>
      <c r="N79" s="249"/>
      <c r="P79" t="str">
        <f t="shared" si="3"/>
        <v/>
      </c>
    </row>
    <row r="80" spans="2:16" x14ac:dyDescent="0.35">
      <c r="B80" s="224"/>
      <c r="C80" s="87"/>
      <c r="D80" s="220"/>
      <c r="E80" s="87"/>
      <c r="F80" s="223"/>
      <c r="G80" s="261">
        <f t="shared" si="1"/>
        <v>0</v>
      </c>
      <c r="H80" s="261"/>
      <c r="I80" s="29"/>
      <c r="J80" s="249" t="str">
        <f t="shared" si="2"/>
        <v/>
      </c>
      <c r="K80" s="249"/>
      <c r="L80" s="29"/>
      <c r="M80" s="249"/>
      <c r="N80" s="249"/>
      <c r="P80" t="str">
        <f t="shared" si="3"/>
        <v/>
      </c>
    </row>
    <row r="81" spans="2:16" x14ac:dyDescent="0.35">
      <c r="B81" s="224"/>
      <c r="C81" s="87"/>
      <c r="D81" s="220"/>
      <c r="E81" s="87"/>
      <c r="F81" s="223"/>
      <c r="G81" s="261">
        <f t="shared" si="1"/>
        <v>0</v>
      </c>
      <c r="H81" s="261"/>
      <c r="I81" s="29"/>
      <c r="J81" s="249" t="str">
        <f t="shared" si="2"/>
        <v/>
      </c>
      <c r="K81" s="249"/>
      <c r="L81" s="29"/>
      <c r="M81" s="249"/>
      <c r="N81" s="249"/>
      <c r="P81" t="str">
        <f t="shared" si="3"/>
        <v/>
      </c>
    </row>
    <row r="82" spans="2:16" x14ac:dyDescent="0.35">
      <c r="B82" s="224"/>
      <c r="C82" s="87"/>
      <c r="D82" s="220"/>
      <c r="E82" s="87"/>
      <c r="F82" s="223"/>
      <c r="G82" s="261">
        <f t="shared" si="1"/>
        <v>0</v>
      </c>
      <c r="H82" s="261"/>
      <c r="I82" s="28"/>
      <c r="J82" s="249" t="str">
        <f t="shared" si="2"/>
        <v/>
      </c>
      <c r="K82" s="249"/>
      <c r="L82" s="29"/>
      <c r="M82" s="249"/>
      <c r="N82" s="249"/>
      <c r="P82" t="str">
        <f t="shared" si="3"/>
        <v/>
      </c>
    </row>
    <row r="83" spans="2:16" x14ac:dyDescent="0.35">
      <c r="B83" s="224"/>
      <c r="C83" s="87"/>
      <c r="D83" s="220"/>
      <c r="E83" s="87"/>
      <c r="F83" s="223"/>
      <c r="G83" s="261">
        <f t="shared" si="1"/>
        <v>0</v>
      </c>
      <c r="H83" s="261"/>
      <c r="I83" s="28"/>
      <c r="J83" s="249" t="str">
        <f t="shared" si="2"/>
        <v/>
      </c>
      <c r="K83" s="249"/>
      <c r="L83" s="29"/>
      <c r="M83" s="249"/>
      <c r="N83" s="249"/>
      <c r="P83" t="str">
        <f t="shared" si="3"/>
        <v/>
      </c>
    </row>
    <row r="84" spans="2:16" x14ac:dyDescent="0.35">
      <c r="B84" s="224"/>
      <c r="C84" s="87"/>
      <c r="D84" s="220"/>
      <c r="E84" s="87"/>
      <c r="F84" s="223"/>
      <c r="G84" s="261">
        <f t="shared" si="1"/>
        <v>0</v>
      </c>
      <c r="H84" s="261"/>
      <c r="I84" s="28"/>
      <c r="J84" s="249" t="str">
        <f t="shared" si="2"/>
        <v/>
      </c>
      <c r="K84" s="249"/>
      <c r="L84" s="29"/>
      <c r="M84" s="249"/>
      <c r="N84" s="249"/>
      <c r="P84" t="str">
        <f t="shared" si="3"/>
        <v/>
      </c>
    </row>
    <row r="85" spans="2:16" x14ac:dyDescent="0.35">
      <c r="B85" s="224"/>
      <c r="C85" s="87"/>
      <c r="D85" s="220"/>
      <c r="E85" s="87"/>
      <c r="F85" s="223"/>
      <c r="G85" s="261">
        <f t="shared" si="1"/>
        <v>0</v>
      </c>
      <c r="H85" s="261"/>
      <c r="I85" s="29"/>
      <c r="J85" s="249" t="str">
        <f t="shared" si="2"/>
        <v/>
      </c>
      <c r="K85" s="249"/>
      <c r="L85" s="29"/>
      <c r="M85" s="249"/>
      <c r="N85" s="249"/>
      <c r="P85" t="str">
        <f t="shared" si="3"/>
        <v/>
      </c>
    </row>
    <row r="86" spans="2:16" x14ac:dyDescent="0.35">
      <c r="B86" s="224"/>
      <c r="C86" s="87"/>
      <c r="D86" s="220"/>
      <c r="E86" s="87"/>
      <c r="F86" s="223"/>
      <c r="G86" s="261">
        <f t="shared" si="1"/>
        <v>0</v>
      </c>
      <c r="H86" s="261"/>
      <c r="I86" s="29"/>
      <c r="J86" s="249" t="str">
        <f t="shared" si="2"/>
        <v/>
      </c>
      <c r="K86" s="249"/>
      <c r="L86" s="29"/>
      <c r="M86" s="249"/>
      <c r="N86" s="249"/>
      <c r="P86" t="str">
        <f t="shared" si="3"/>
        <v/>
      </c>
    </row>
    <row r="87" spans="2:16" x14ac:dyDescent="0.35">
      <c r="B87" s="224"/>
      <c r="C87" s="87"/>
      <c r="D87" s="220"/>
      <c r="E87" s="87"/>
      <c r="F87" s="223"/>
      <c r="G87" s="261">
        <f t="shared" si="1"/>
        <v>0</v>
      </c>
      <c r="H87" s="261"/>
      <c r="I87" s="29"/>
      <c r="J87" s="249" t="str">
        <f t="shared" si="2"/>
        <v/>
      </c>
      <c r="K87" s="249"/>
      <c r="L87" s="29"/>
      <c r="M87" s="249"/>
      <c r="N87" s="249"/>
      <c r="P87" t="str">
        <f t="shared" si="3"/>
        <v/>
      </c>
    </row>
    <row r="88" spans="2:16" x14ac:dyDescent="0.35">
      <c r="B88" s="224"/>
      <c r="C88" s="87"/>
      <c r="D88" s="220"/>
      <c r="E88" s="87"/>
      <c r="F88" s="223"/>
      <c r="G88" s="261">
        <f t="shared" si="1"/>
        <v>0</v>
      </c>
      <c r="H88" s="261"/>
      <c r="I88" s="29"/>
      <c r="J88" s="249" t="str">
        <f t="shared" si="2"/>
        <v/>
      </c>
      <c r="K88" s="249"/>
      <c r="L88" s="29"/>
      <c r="M88" s="249"/>
      <c r="N88" s="249"/>
      <c r="P88" t="str">
        <f t="shared" si="3"/>
        <v/>
      </c>
    </row>
    <row r="89" spans="2:16" x14ac:dyDescent="0.35">
      <c r="B89" s="224"/>
      <c r="C89" s="87"/>
      <c r="D89" s="220"/>
      <c r="E89" s="87"/>
      <c r="F89" s="223"/>
      <c r="G89" s="261">
        <f t="shared" si="1"/>
        <v>0</v>
      </c>
      <c r="H89" s="261"/>
      <c r="I89" s="29"/>
      <c r="J89" s="249" t="str">
        <f t="shared" si="2"/>
        <v/>
      </c>
      <c r="K89" s="249"/>
      <c r="L89" s="29"/>
      <c r="M89" s="249"/>
      <c r="N89" s="249"/>
      <c r="P89" t="str">
        <f t="shared" si="3"/>
        <v/>
      </c>
    </row>
    <row r="90" spans="2:16" x14ac:dyDescent="0.35">
      <c r="B90" s="224"/>
      <c r="C90" s="87"/>
      <c r="D90" s="220"/>
      <c r="E90" s="87"/>
      <c r="F90" s="223"/>
      <c r="G90" s="261">
        <f t="shared" si="1"/>
        <v>0</v>
      </c>
      <c r="H90" s="261"/>
      <c r="I90" s="29"/>
      <c r="J90" s="249" t="str">
        <f t="shared" si="2"/>
        <v/>
      </c>
      <c r="K90" s="249"/>
      <c r="L90" s="29"/>
      <c r="M90" s="249"/>
      <c r="N90" s="249"/>
      <c r="P90" t="str">
        <f t="shared" si="3"/>
        <v/>
      </c>
    </row>
    <row r="91" spans="2:16" x14ac:dyDescent="0.35">
      <c r="B91" s="224"/>
      <c r="C91" s="87"/>
      <c r="D91" s="220"/>
      <c r="E91" s="87"/>
      <c r="F91" s="223"/>
      <c r="G91" s="261">
        <f t="shared" si="1"/>
        <v>0</v>
      </c>
      <c r="H91" s="261"/>
      <c r="I91" s="29"/>
      <c r="J91" s="249" t="str">
        <f t="shared" si="2"/>
        <v/>
      </c>
      <c r="K91" s="249"/>
      <c r="L91" s="29"/>
      <c r="M91" s="249"/>
      <c r="N91" s="249"/>
      <c r="P91" t="str">
        <f t="shared" si="3"/>
        <v/>
      </c>
    </row>
    <row r="92" spans="2:16" x14ac:dyDescent="0.35">
      <c r="B92" s="224"/>
      <c r="C92" s="87"/>
      <c r="D92" s="220"/>
      <c r="E92" s="87"/>
      <c r="F92" s="223"/>
      <c r="G92" s="261">
        <f t="shared" si="1"/>
        <v>0</v>
      </c>
      <c r="H92" s="261"/>
      <c r="I92" s="28"/>
      <c r="J92" s="249" t="str">
        <f t="shared" si="2"/>
        <v/>
      </c>
      <c r="K92" s="249"/>
      <c r="L92" s="29"/>
      <c r="M92" s="249"/>
      <c r="N92" s="249"/>
      <c r="P92" t="str">
        <f t="shared" si="3"/>
        <v/>
      </c>
    </row>
    <row r="93" spans="2:16" x14ac:dyDescent="0.35">
      <c r="B93" s="224"/>
      <c r="C93" s="87"/>
      <c r="D93" s="220"/>
      <c r="E93" s="87"/>
      <c r="F93" s="223"/>
      <c r="G93" s="261">
        <f t="shared" si="1"/>
        <v>0</v>
      </c>
      <c r="H93" s="261"/>
      <c r="I93" s="28"/>
      <c r="J93" s="249" t="str">
        <f t="shared" si="2"/>
        <v/>
      </c>
      <c r="K93" s="249"/>
      <c r="L93" s="29"/>
      <c r="M93" s="249"/>
      <c r="N93" s="249"/>
      <c r="P93" t="str">
        <f t="shared" si="3"/>
        <v/>
      </c>
    </row>
    <row r="94" spans="2:16" x14ac:dyDescent="0.35">
      <c r="B94" s="224"/>
      <c r="C94" s="87"/>
      <c r="D94" s="220"/>
      <c r="E94" s="87"/>
      <c r="F94" s="223"/>
      <c r="G94" s="261">
        <f t="shared" si="1"/>
        <v>0</v>
      </c>
      <c r="H94" s="261"/>
      <c r="I94" s="28"/>
      <c r="J94" s="249" t="str">
        <f t="shared" si="2"/>
        <v/>
      </c>
      <c r="K94" s="249"/>
      <c r="L94" s="29"/>
      <c r="M94" s="249"/>
      <c r="N94" s="249"/>
      <c r="P94" t="str">
        <f t="shared" si="3"/>
        <v/>
      </c>
    </row>
    <row r="95" spans="2:16" x14ac:dyDescent="0.35">
      <c r="B95" s="224"/>
      <c r="C95" s="87"/>
      <c r="D95" s="220"/>
      <c r="E95" s="87"/>
      <c r="F95" s="223"/>
      <c r="G95" s="261">
        <f t="shared" si="1"/>
        <v>0</v>
      </c>
      <c r="H95" s="261"/>
      <c r="I95" s="29"/>
      <c r="J95" s="249" t="str">
        <f t="shared" si="2"/>
        <v/>
      </c>
      <c r="K95" s="249"/>
      <c r="L95" s="29"/>
      <c r="M95" s="249"/>
      <c r="N95" s="249"/>
      <c r="P95" t="str">
        <f t="shared" si="3"/>
        <v/>
      </c>
    </row>
    <row r="96" spans="2:16" x14ac:dyDescent="0.35">
      <c r="B96" s="224"/>
      <c r="C96" s="87"/>
      <c r="D96" s="220"/>
      <c r="E96" s="87"/>
      <c r="F96" s="223"/>
      <c r="G96" s="261">
        <f t="shared" si="1"/>
        <v>0</v>
      </c>
      <c r="H96" s="261"/>
      <c r="I96" s="29"/>
      <c r="J96" s="249" t="str">
        <f t="shared" si="2"/>
        <v/>
      </c>
      <c r="K96" s="249"/>
      <c r="L96" s="29"/>
      <c r="M96" s="249"/>
      <c r="N96" s="249"/>
      <c r="P96" t="str">
        <f t="shared" si="3"/>
        <v/>
      </c>
    </row>
    <row r="97" spans="2:16" x14ac:dyDescent="0.35">
      <c r="B97" s="224"/>
      <c r="C97" s="87"/>
      <c r="D97" s="220"/>
      <c r="E97" s="87"/>
      <c r="F97" s="223"/>
      <c r="G97" s="261">
        <f t="shared" si="1"/>
        <v>0</v>
      </c>
      <c r="H97" s="261"/>
      <c r="I97" s="29"/>
      <c r="J97" s="249" t="str">
        <f t="shared" si="2"/>
        <v/>
      </c>
      <c r="K97" s="249"/>
      <c r="L97" s="29"/>
      <c r="M97" s="249"/>
      <c r="N97" s="249"/>
      <c r="P97" t="str">
        <f t="shared" si="3"/>
        <v/>
      </c>
    </row>
    <row r="98" spans="2:16" x14ac:dyDescent="0.35">
      <c r="B98" s="224"/>
      <c r="C98" s="87"/>
      <c r="D98" s="220"/>
      <c r="E98" s="87"/>
      <c r="F98" s="223"/>
      <c r="G98" s="261">
        <f t="shared" si="1"/>
        <v>0</v>
      </c>
      <c r="H98" s="261"/>
      <c r="I98" s="29"/>
      <c r="J98" s="249" t="str">
        <f t="shared" si="2"/>
        <v/>
      </c>
      <c r="K98" s="249"/>
      <c r="L98" s="29"/>
      <c r="M98" s="249"/>
      <c r="N98" s="249"/>
      <c r="P98" t="str">
        <f t="shared" si="3"/>
        <v/>
      </c>
    </row>
    <row r="99" spans="2:16" x14ac:dyDescent="0.35">
      <c r="B99" s="224"/>
      <c r="C99" s="87"/>
      <c r="D99" s="220"/>
      <c r="E99" s="87"/>
      <c r="F99" s="223"/>
      <c r="G99" s="261">
        <f t="shared" si="1"/>
        <v>0</v>
      </c>
      <c r="H99" s="261"/>
      <c r="I99" s="29"/>
      <c r="J99" s="249" t="str">
        <f t="shared" si="2"/>
        <v/>
      </c>
      <c r="K99" s="249"/>
      <c r="L99" s="29"/>
      <c r="M99" s="249"/>
      <c r="N99" s="249"/>
      <c r="P99" t="str">
        <f t="shared" si="3"/>
        <v/>
      </c>
    </row>
    <row r="100" spans="2:16" x14ac:dyDescent="0.35">
      <c r="B100" s="224"/>
      <c r="C100" s="87"/>
      <c r="D100" s="220"/>
      <c r="E100" s="87"/>
      <c r="F100" s="223"/>
      <c r="G100" s="261">
        <f t="shared" si="1"/>
        <v>0</v>
      </c>
      <c r="H100" s="261"/>
      <c r="I100" s="29"/>
      <c r="J100" s="249" t="str">
        <f t="shared" si="2"/>
        <v/>
      </c>
      <c r="K100" s="249"/>
      <c r="L100" s="29"/>
      <c r="M100" s="249"/>
      <c r="N100" s="249"/>
      <c r="P100" t="str">
        <f t="shared" si="3"/>
        <v/>
      </c>
    </row>
    <row r="101" spans="2:16" x14ac:dyDescent="0.35">
      <c r="B101" s="224"/>
      <c r="C101" s="87"/>
      <c r="D101" s="220"/>
      <c r="E101" s="87"/>
      <c r="F101" s="223"/>
      <c r="G101" s="261">
        <f t="shared" si="1"/>
        <v>0</v>
      </c>
      <c r="H101" s="261"/>
      <c r="I101" s="29"/>
      <c r="J101" s="249" t="str">
        <f t="shared" si="2"/>
        <v/>
      </c>
      <c r="K101" s="249"/>
      <c r="L101" s="29"/>
      <c r="M101" s="249"/>
      <c r="N101" s="249"/>
      <c r="P101" t="str">
        <f t="shared" si="3"/>
        <v/>
      </c>
    </row>
    <row r="102" spans="2:16" x14ac:dyDescent="0.35">
      <c r="B102" s="224"/>
      <c r="C102" s="87"/>
      <c r="D102" s="220"/>
      <c r="E102" s="87"/>
      <c r="F102" s="223"/>
      <c r="G102" s="261">
        <f t="shared" si="1"/>
        <v>0</v>
      </c>
      <c r="H102" s="261"/>
      <c r="I102" s="28"/>
      <c r="J102" s="249" t="str">
        <f t="shared" si="2"/>
        <v/>
      </c>
      <c r="K102" s="249"/>
      <c r="L102" s="29"/>
      <c r="M102" s="249"/>
      <c r="N102" s="249"/>
      <c r="P102" t="str">
        <f t="shared" si="3"/>
        <v/>
      </c>
    </row>
    <row r="103" spans="2:16" x14ac:dyDescent="0.35">
      <c r="B103" s="224"/>
      <c r="C103" s="87"/>
      <c r="D103" s="220"/>
      <c r="E103" s="87"/>
      <c r="F103" s="223"/>
      <c r="G103" s="261">
        <f t="shared" si="1"/>
        <v>0</v>
      </c>
      <c r="H103" s="261"/>
      <c r="I103" s="28"/>
      <c r="J103" s="249" t="str">
        <f t="shared" si="2"/>
        <v/>
      </c>
      <c r="K103" s="249"/>
      <c r="L103" s="29"/>
      <c r="M103" s="249"/>
      <c r="N103" s="249"/>
      <c r="P103" t="str">
        <f t="shared" si="3"/>
        <v/>
      </c>
    </row>
    <row r="104" spans="2:16" x14ac:dyDescent="0.35">
      <c r="B104" s="224"/>
      <c r="C104" s="87"/>
      <c r="D104" s="220"/>
      <c r="E104" s="87"/>
      <c r="F104" s="223"/>
      <c r="G104" s="261">
        <f t="shared" si="1"/>
        <v>0</v>
      </c>
      <c r="H104" s="261"/>
      <c r="I104" s="28"/>
      <c r="J104" s="249" t="str">
        <f t="shared" si="2"/>
        <v/>
      </c>
      <c r="K104" s="249"/>
      <c r="L104" s="29"/>
      <c r="M104" s="249"/>
      <c r="N104" s="249"/>
      <c r="P104" t="str">
        <f t="shared" si="3"/>
        <v/>
      </c>
    </row>
    <row r="105" spans="2:16" x14ac:dyDescent="0.35">
      <c r="B105" s="224"/>
      <c r="C105" s="87"/>
      <c r="D105" s="220"/>
      <c r="E105" s="87"/>
      <c r="F105" s="223"/>
      <c r="G105" s="261">
        <f t="shared" si="1"/>
        <v>0</v>
      </c>
      <c r="H105" s="261"/>
      <c r="I105" s="29"/>
      <c r="J105" s="249" t="str">
        <f t="shared" si="2"/>
        <v/>
      </c>
      <c r="K105" s="249"/>
      <c r="L105" s="29"/>
      <c r="M105" s="249"/>
      <c r="N105" s="249"/>
      <c r="P105" t="str">
        <f t="shared" si="3"/>
        <v/>
      </c>
    </row>
    <row r="106" spans="2:16" x14ac:dyDescent="0.35">
      <c r="B106" s="224"/>
      <c r="C106" s="87"/>
      <c r="D106" s="220"/>
      <c r="E106" s="87"/>
      <c r="F106" s="223"/>
      <c r="G106" s="261">
        <f t="shared" si="1"/>
        <v>0</v>
      </c>
      <c r="H106" s="261"/>
      <c r="I106" s="29"/>
      <c r="J106" s="249" t="str">
        <f t="shared" si="2"/>
        <v/>
      </c>
      <c r="K106" s="249"/>
      <c r="L106" s="29"/>
      <c r="M106" s="249"/>
      <c r="N106" s="249"/>
      <c r="P106" t="str">
        <f t="shared" si="3"/>
        <v/>
      </c>
    </row>
    <row r="107" spans="2:16" x14ac:dyDescent="0.35">
      <c r="B107" s="224"/>
      <c r="C107" s="87"/>
      <c r="D107" s="220"/>
      <c r="E107" s="87"/>
      <c r="F107" s="223"/>
      <c r="G107" s="261">
        <f t="shared" si="1"/>
        <v>0</v>
      </c>
      <c r="H107" s="261"/>
      <c r="I107" s="29"/>
      <c r="J107" s="249" t="str">
        <f t="shared" si="2"/>
        <v/>
      </c>
      <c r="K107" s="249"/>
      <c r="L107" s="29"/>
      <c r="M107" s="249"/>
      <c r="N107" s="249"/>
      <c r="P107" t="str">
        <f t="shared" si="3"/>
        <v/>
      </c>
    </row>
    <row r="108" spans="2:16" x14ac:dyDescent="0.35">
      <c r="B108" s="224"/>
      <c r="C108" s="87"/>
      <c r="D108" s="220"/>
      <c r="E108" s="87"/>
      <c r="F108" s="223"/>
      <c r="G108" s="261">
        <f t="shared" si="1"/>
        <v>0</v>
      </c>
      <c r="H108" s="261"/>
      <c r="I108" s="29"/>
      <c r="J108" s="249" t="str">
        <f t="shared" si="2"/>
        <v/>
      </c>
      <c r="K108" s="249"/>
      <c r="L108" s="29"/>
      <c r="M108" s="249"/>
      <c r="N108" s="249"/>
      <c r="P108" t="str">
        <f t="shared" si="3"/>
        <v/>
      </c>
    </row>
    <row r="109" spans="2:16" x14ac:dyDescent="0.35">
      <c r="B109" s="224"/>
      <c r="C109" s="87"/>
      <c r="D109" s="220"/>
      <c r="E109" s="87"/>
      <c r="F109" s="223"/>
      <c r="G109" s="261">
        <f t="shared" si="1"/>
        <v>0</v>
      </c>
      <c r="H109" s="261"/>
      <c r="I109" s="29"/>
      <c r="J109" s="249" t="str">
        <f t="shared" si="2"/>
        <v/>
      </c>
      <c r="K109" s="249"/>
      <c r="L109" s="29"/>
      <c r="M109" s="249"/>
      <c r="N109" s="249"/>
      <c r="P109" t="str">
        <f t="shared" si="3"/>
        <v/>
      </c>
    </row>
    <row r="110" spans="2:16" x14ac:dyDescent="0.35">
      <c r="B110" s="224"/>
      <c r="C110" s="87"/>
      <c r="D110" s="220"/>
      <c r="E110" s="87"/>
      <c r="F110" s="223"/>
      <c r="G110" s="261">
        <f t="shared" si="1"/>
        <v>0</v>
      </c>
      <c r="H110" s="261"/>
      <c r="I110" s="29"/>
      <c r="J110" s="249" t="str">
        <f t="shared" si="2"/>
        <v/>
      </c>
      <c r="K110" s="249"/>
      <c r="L110" s="29"/>
      <c r="M110" s="249"/>
      <c r="N110" s="249"/>
      <c r="P110" t="str">
        <f t="shared" si="3"/>
        <v/>
      </c>
    </row>
    <row r="111" spans="2:16" x14ac:dyDescent="0.35">
      <c r="B111" s="224"/>
      <c r="C111" s="87"/>
      <c r="D111" s="220"/>
      <c r="E111" s="87"/>
      <c r="F111" s="223"/>
      <c r="G111" s="261">
        <f t="shared" si="1"/>
        <v>0</v>
      </c>
      <c r="H111" s="261"/>
      <c r="I111" s="29"/>
      <c r="J111" s="249" t="str">
        <f t="shared" si="2"/>
        <v/>
      </c>
      <c r="K111" s="249"/>
      <c r="L111" s="29"/>
      <c r="M111" s="249"/>
      <c r="N111" s="249"/>
      <c r="P111" t="str">
        <f t="shared" si="3"/>
        <v/>
      </c>
    </row>
    <row r="112" spans="2:16" x14ac:dyDescent="0.35">
      <c r="B112" s="224"/>
      <c r="C112" s="87"/>
      <c r="D112" s="220"/>
      <c r="E112" s="87"/>
      <c r="F112" s="223"/>
      <c r="G112" s="261">
        <f t="shared" si="1"/>
        <v>0</v>
      </c>
      <c r="H112" s="261"/>
      <c r="I112" s="28"/>
      <c r="J112" s="249" t="str">
        <f t="shared" si="2"/>
        <v/>
      </c>
      <c r="K112" s="249"/>
      <c r="L112" s="29"/>
      <c r="M112" s="249"/>
      <c r="N112" s="249"/>
      <c r="P112" t="str">
        <f t="shared" si="3"/>
        <v/>
      </c>
    </row>
    <row r="113" spans="2:16" x14ac:dyDescent="0.35">
      <c r="B113" s="224"/>
      <c r="C113" s="87"/>
      <c r="D113" s="220"/>
      <c r="E113" s="87"/>
      <c r="F113" s="223"/>
      <c r="G113" s="261">
        <f t="shared" si="1"/>
        <v>0</v>
      </c>
      <c r="H113" s="261"/>
      <c r="I113" s="28"/>
      <c r="J113" s="249" t="str">
        <f t="shared" si="2"/>
        <v/>
      </c>
      <c r="K113" s="249"/>
      <c r="L113" s="29"/>
      <c r="M113" s="249"/>
      <c r="N113" s="249"/>
      <c r="P113" t="str">
        <f t="shared" si="3"/>
        <v/>
      </c>
    </row>
    <row r="114" spans="2:16" x14ac:dyDescent="0.35">
      <c r="B114" s="224"/>
      <c r="C114" s="87"/>
      <c r="D114" s="220"/>
      <c r="E114" s="87"/>
      <c r="F114" s="223"/>
      <c r="G114" s="261">
        <f t="shared" si="1"/>
        <v>0</v>
      </c>
      <c r="H114" s="261"/>
      <c r="I114" s="28"/>
      <c r="J114" s="249" t="str">
        <f t="shared" si="2"/>
        <v/>
      </c>
      <c r="K114" s="249"/>
      <c r="L114" s="29"/>
      <c r="M114" s="249"/>
      <c r="N114" s="249"/>
      <c r="P114" t="str">
        <f t="shared" si="3"/>
        <v/>
      </c>
    </row>
    <row r="115" spans="2:16" x14ac:dyDescent="0.35">
      <c r="B115" s="224"/>
      <c r="C115" s="87"/>
      <c r="D115" s="220"/>
      <c r="E115" s="87"/>
      <c r="F115" s="223"/>
      <c r="G115" s="261">
        <f t="shared" si="1"/>
        <v>0</v>
      </c>
      <c r="H115" s="261"/>
      <c r="I115" s="29"/>
      <c r="J115" s="249" t="str">
        <f t="shared" si="2"/>
        <v/>
      </c>
      <c r="K115" s="249"/>
      <c r="L115" s="29"/>
      <c r="M115" s="249"/>
      <c r="N115" s="249"/>
      <c r="P115" t="str">
        <f t="shared" si="3"/>
        <v/>
      </c>
    </row>
    <row r="116" spans="2:16" x14ac:dyDescent="0.35">
      <c r="B116" s="224"/>
      <c r="C116" s="87"/>
      <c r="D116" s="220"/>
      <c r="E116" s="87"/>
      <c r="F116" s="223"/>
      <c r="G116" s="261">
        <f t="shared" si="1"/>
        <v>0</v>
      </c>
      <c r="H116" s="261"/>
      <c r="I116" s="29"/>
      <c r="J116" s="249" t="str">
        <f t="shared" si="2"/>
        <v/>
      </c>
      <c r="K116" s="249"/>
      <c r="L116" s="29"/>
      <c r="M116" s="249"/>
      <c r="N116" s="249"/>
      <c r="P116" t="str">
        <f t="shared" si="3"/>
        <v/>
      </c>
    </row>
    <row r="117" spans="2:16" x14ac:dyDescent="0.35">
      <c r="B117" s="224"/>
      <c r="C117" s="87"/>
      <c r="D117" s="220"/>
      <c r="E117" s="87"/>
      <c r="F117" s="223"/>
      <c r="G117" s="261">
        <f t="shared" si="1"/>
        <v>0</v>
      </c>
      <c r="H117" s="261"/>
      <c r="I117" s="29"/>
      <c r="J117" s="249" t="str">
        <f t="shared" si="2"/>
        <v/>
      </c>
      <c r="K117" s="249"/>
      <c r="L117" s="29"/>
      <c r="M117" s="249"/>
      <c r="N117" s="249"/>
      <c r="P117" t="str">
        <f t="shared" si="3"/>
        <v/>
      </c>
    </row>
    <row r="118" spans="2:16" x14ac:dyDescent="0.35">
      <c r="B118" s="224"/>
      <c r="C118" s="87"/>
      <c r="D118" s="220"/>
      <c r="E118" s="87"/>
      <c r="F118" s="223"/>
      <c r="G118" s="261">
        <f t="shared" si="1"/>
        <v>0</v>
      </c>
      <c r="H118" s="261"/>
      <c r="I118" s="29"/>
      <c r="J118" s="249" t="str">
        <f t="shared" si="2"/>
        <v/>
      </c>
      <c r="K118" s="249"/>
      <c r="L118" s="29"/>
      <c r="M118" s="249"/>
      <c r="N118" s="249"/>
      <c r="P118" t="str">
        <f t="shared" si="3"/>
        <v/>
      </c>
    </row>
    <row r="119" spans="2:16" x14ac:dyDescent="0.35">
      <c r="B119" s="224"/>
      <c r="C119" s="87"/>
      <c r="D119" s="220"/>
      <c r="E119" s="87"/>
      <c r="F119" s="223"/>
      <c r="G119" s="261">
        <f t="shared" si="1"/>
        <v>0</v>
      </c>
      <c r="H119" s="261"/>
      <c r="I119" s="29"/>
      <c r="J119" s="249" t="str">
        <f t="shared" si="2"/>
        <v/>
      </c>
      <c r="K119" s="249"/>
      <c r="L119" s="29"/>
      <c r="M119" s="249"/>
      <c r="N119" s="249"/>
      <c r="P119" t="str">
        <f t="shared" si="3"/>
        <v/>
      </c>
    </row>
    <row r="120" spans="2:16" x14ac:dyDescent="0.35">
      <c r="B120" s="224"/>
      <c r="C120" s="87"/>
      <c r="D120" s="220"/>
      <c r="E120" s="87"/>
      <c r="F120" s="223"/>
      <c r="G120" s="261">
        <f t="shared" si="1"/>
        <v>0</v>
      </c>
      <c r="H120" s="261"/>
      <c r="I120" s="29"/>
      <c r="J120" s="249" t="str">
        <f t="shared" si="2"/>
        <v/>
      </c>
      <c r="K120" s="249"/>
      <c r="L120" s="29"/>
      <c r="M120" s="249"/>
      <c r="N120" s="249"/>
      <c r="P120" t="str">
        <f t="shared" si="3"/>
        <v/>
      </c>
    </row>
    <row r="121" spans="2:16" x14ac:dyDescent="0.35">
      <c r="B121" s="224"/>
      <c r="C121" s="87"/>
      <c r="D121" s="220"/>
      <c r="E121" s="87"/>
      <c r="F121" s="223"/>
      <c r="G121" s="261">
        <f t="shared" si="1"/>
        <v>0</v>
      </c>
      <c r="H121" s="261"/>
      <c r="I121" s="29"/>
      <c r="J121" s="249" t="str">
        <f t="shared" si="2"/>
        <v/>
      </c>
      <c r="K121" s="249"/>
      <c r="L121" s="29"/>
      <c r="M121" s="249"/>
      <c r="N121" s="249"/>
      <c r="P121" t="str">
        <f t="shared" si="3"/>
        <v/>
      </c>
    </row>
    <row r="122" spans="2:16" x14ac:dyDescent="0.35">
      <c r="B122" s="224"/>
      <c r="C122" s="87"/>
      <c r="D122" s="220"/>
      <c r="E122" s="87"/>
      <c r="F122" s="223"/>
      <c r="G122" s="261">
        <f t="shared" si="1"/>
        <v>0</v>
      </c>
      <c r="H122" s="261"/>
      <c r="I122" s="28"/>
      <c r="J122" s="249" t="str">
        <f t="shared" si="2"/>
        <v/>
      </c>
      <c r="K122" s="249"/>
      <c r="L122" s="29"/>
      <c r="M122" s="249"/>
      <c r="N122" s="249"/>
      <c r="P122" t="str">
        <f t="shared" si="3"/>
        <v/>
      </c>
    </row>
    <row r="123" spans="2:16" x14ac:dyDescent="0.35">
      <c r="B123" s="224"/>
      <c r="C123" s="87"/>
      <c r="D123" s="220"/>
      <c r="E123" s="87"/>
      <c r="F123" s="223"/>
      <c r="G123" s="261">
        <f t="shared" si="1"/>
        <v>0</v>
      </c>
      <c r="H123" s="261"/>
      <c r="I123" s="28"/>
      <c r="J123" s="249" t="str">
        <f t="shared" si="2"/>
        <v/>
      </c>
      <c r="K123" s="249"/>
      <c r="L123" s="29"/>
      <c r="M123" s="249"/>
      <c r="N123" s="249"/>
      <c r="P123" t="str">
        <f t="shared" si="3"/>
        <v/>
      </c>
    </row>
    <row r="124" spans="2:16" x14ac:dyDescent="0.35">
      <c r="B124" s="224"/>
      <c r="C124" s="87"/>
      <c r="D124" s="220"/>
      <c r="E124" s="87"/>
      <c r="F124" s="223"/>
      <c r="G124" s="261">
        <f t="shared" si="1"/>
        <v>0</v>
      </c>
      <c r="H124" s="261"/>
      <c r="I124" s="28"/>
      <c r="J124" s="249" t="str">
        <f t="shared" si="2"/>
        <v/>
      </c>
      <c r="K124" s="249"/>
      <c r="L124" s="29"/>
      <c r="M124" s="249"/>
      <c r="N124" s="249"/>
      <c r="P124" t="str">
        <f t="shared" si="3"/>
        <v/>
      </c>
    </row>
    <row r="125" spans="2:16" x14ac:dyDescent="0.35">
      <c r="B125" s="224"/>
      <c r="C125" s="87"/>
      <c r="D125" s="220"/>
      <c r="E125" s="87"/>
      <c r="F125" s="223"/>
      <c r="G125" s="261">
        <f t="shared" si="1"/>
        <v>0</v>
      </c>
      <c r="H125" s="261"/>
      <c r="I125" s="29"/>
      <c r="J125" s="249" t="str">
        <f t="shared" si="2"/>
        <v/>
      </c>
      <c r="K125" s="249"/>
      <c r="L125" s="29"/>
      <c r="M125" s="249"/>
      <c r="N125" s="249"/>
      <c r="P125" t="str">
        <f t="shared" si="3"/>
        <v/>
      </c>
    </row>
    <row r="126" spans="2:16" x14ac:dyDescent="0.35">
      <c r="B126" s="224"/>
      <c r="C126" s="87"/>
      <c r="D126" s="220"/>
      <c r="E126" s="87"/>
      <c r="F126" s="223"/>
      <c r="G126" s="261">
        <f t="shared" si="1"/>
        <v>0</v>
      </c>
      <c r="H126" s="261"/>
      <c r="I126" s="29"/>
      <c r="J126" s="249" t="str">
        <f t="shared" si="2"/>
        <v/>
      </c>
      <c r="K126" s="249"/>
      <c r="L126" s="29"/>
      <c r="M126" s="249"/>
      <c r="N126" s="249"/>
      <c r="P126" t="str">
        <f t="shared" si="3"/>
        <v/>
      </c>
    </row>
    <row r="127" spans="2:16" x14ac:dyDescent="0.35">
      <c r="B127" s="224"/>
      <c r="C127" s="87"/>
      <c r="D127" s="220"/>
      <c r="E127" s="87"/>
      <c r="F127" s="223"/>
      <c r="G127" s="261">
        <f t="shared" ref="G127:G190" si="4">IF(F127="VACANT","",(F127/12*30%))</f>
        <v>0</v>
      </c>
      <c r="H127" s="261"/>
      <c r="I127" s="29"/>
      <c r="J127" s="249" t="str">
        <f t="shared" ref="J127:J190" si="5">IF(OR(ISERROR(F127/$S$8), ISBLANK(G127)), "",SUM(F127/$S$8))</f>
        <v/>
      </c>
      <c r="K127" s="249"/>
      <c r="L127" s="29"/>
      <c r="M127" s="249"/>
      <c r="N127" s="249"/>
      <c r="P127" t="str">
        <f t="shared" ref="P127:P190" si="6">IF(F127="","",VLOOKUP(F127,$AO$13:$AP$17,2,TRUE))</f>
        <v/>
      </c>
    </row>
    <row r="128" spans="2:16" x14ac:dyDescent="0.35">
      <c r="B128" s="224"/>
      <c r="C128" s="87"/>
      <c r="D128" s="220"/>
      <c r="E128" s="87"/>
      <c r="F128" s="223"/>
      <c r="G128" s="261">
        <f t="shared" si="4"/>
        <v>0</v>
      </c>
      <c r="H128" s="261"/>
      <c r="I128" s="29"/>
      <c r="J128" s="249" t="str">
        <f t="shared" si="5"/>
        <v/>
      </c>
      <c r="K128" s="249"/>
      <c r="L128" s="29"/>
      <c r="M128" s="249"/>
      <c r="N128" s="249"/>
      <c r="P128" t="str">
        <f t="shared" si="6"/>
        <v/>
      </c>
    </row>
    <row r="129" spans="2:16" x14ac:dyDescent="0.35">
      <c r="B129" s="224"/>
      <c r="C129" s="87"/>
      <c r="D129" s="220"/>
      <c r="E129" s="87"/>
      <c r="F129" s="223"/>
      <c r="G129" s="261">
        <f t="shared" si="4"/>
        <v>0</v>
      </c>
      <c r="H129" s="261"/>
      <c r="I129" s="29"/>
      <c r="J129" s="249" t="str">
        <f t="shared" si="5"/>
        <v/>
      </c>
      <c r="K129" s="249"/>
      <c r="L129" s="29"/>
      <c r="M129" s="249"/>
      <c r="N129" s="249"/>
      <c r="P129" t="str">
        <f t="shared" si="6"/>
        <v/>
      </c>
    </row>
    <row r="130" spans="2:16" x14ac:dyDescent="0.35">
      <c r="B130" s="224"/>
      <c r="C130" s="87"/>
      <c r="D130" s="220"/>
      <c r="E130" s="87"/>
      <c r="F130" s="223"/>
      <c r="G130" s="261">
        <f t="shared" si="4"/>
        <v>0</v>
      </c>
      <c r="H130" s="261"/>
      <c r="I130" s="29"/>
      <c r="J130" s="249" t="str">
        <f t="shared" si="5"/>
        <v/>
      </c>
      <c r="K130" s="249"/>
      <c r="L130" s="29"/>
      <c r="M130" s="249"/>
      <c r="N130" s="249"/>
      <c r="P130" t="str">
        <f t="shared" si="6"/>
        <v/>
      </c>
    </row>
    <row r="131" spans="2:16" x14ac:dyDescent="0.35">
      <c r="B131" s="224"/>
      <c r="C131" s="87"/>
      <c r="D131" s="220"/>
      <c r="E131" s="87"/>
      <c r="F131" s="223"/>
      <c r="G131" s="261">
        <f t="shared" si="4"/>
        <v>0</v>
      </c>
      <c r="H131" s="261"/>
      <c r="I131" s="29"/>
      <c r="J131" s="249" t="str">
        <f t="shared" si="5"/>
        <v/>
      </c>
      <c r="K131" s="249"/>
      <c r="L131" s="29"/>
      <c r="M131" s="249"/>
      <c r="N131" s="249"/>
      <c r="P131" t="str">
        <f t="shared" si="6"/>
        <v/>
      </c>
    </row>
    <row r="132" spans="2:16" x14ac:dyDescent="0.35">
      <c r="B132" s="224"/>
      <c r="C132" s="87"/>
      <c r="D132" s="220"/>
      <c r="E132" s="87"/>
      <c r="F132" s="223"/>
      <c r="G132" s="261">
        <f t="shared" si="4"/>
        <v>0</v>
      </c>
      <c r="H132" s="261"/>
      <c r="I132" s="28"/>
      <c r="J132" s="249" t="str">
        <f t="shared" si="5"/>
        <v/>
      </c>
      <c r="K132" s="249"/>
      <c r="L132" s="29"/>
      <c r="M132" s="249"/>
      <c r="N132" s="249"/>
      <c r="P132" t="str">
        <f t="shared" si="6"/>
        <v/>
      </c>
    </row>
    <row r="133" spans="2:16" x14ac:dyDescent="0.35">
      <c r="B133" s="224"/>
      <c r="C133" s="87"/>
      <c r="D133" s="220"/>
      <c r="E133" s="87"/>
      <c r="F133" s="223"/>
      <c r="G133" s="261">
        <f t="shared" si="4"/>
        <v>0</v>
      </c>
      <c r="H133" s="261"/>
      <c r="I133" s="28"/>
      <c r="J133" s="249" t="str">
        <f t="shared" si="5"/>
        <v/>
      </c>
      <c r="K133" s="249"/>
      <c r="L133" s="29"/>
      <c r="M133" s="249"/>
      <c r="N133" s="249"/>
      <c r="P133" t="str">
        <f t="shared" si="6"/>
        <v/>
      </c>
    </row>
    <row r="134" spans="2:16" x14ac:dyDescent="0.35">
      <c r="B134" s="224"/>
      <c r="C134" s="87"/>
      <c r="D134" s="220"/>
      <c r="E134" s="87"/>
      <c r="F134" s="223"/>
      <c r="G134" s="261">
        <f t="shared" si="4"/>
        <v>0</v>
      </c>
      <c r="H134" s="261"/>
      <c r="I134" s="28"/>
      <c r="J134" s="249" t="str">
        <f t="shared" si="5"/>
        <v/>
      </c>
      <c r="K134" s="249"/>
      <c r="L134" s="29"/>
      <c r="M134" s="249"/>
      <c r="N134" s="249"/>
      <c r="P134" t="str">
        <f t="shared" si="6"/>
        <v/>
      </c>
    </row>
    <row r="135" spans="2:16" x14ac:dyDescent="0.35">
      <c r="B135" s="224"/>
      <c r="C135" s="87"/>
      <c r="D135" s="220"/>
      <c r="E135" s="87"/>
      <c r="F135" s="223"/>
      <c r="G135" s="261">
        <f t="shared" si="4"/>
        <v>0</v>
      </c>
      <c r="H135" s="261"/>
      <c r="I135" s="29"/>
      <c r="J135" s="249" t="str">
        <f t="shared" si="5"/>
        <v/>
      </c>
      <c r="K135" s="249"/>
      <c r="L135" s="29"/>
      <c r="M135" s="249"/>
      <c r="N135" s="249"/>
      <c r="P135" t="str">
        <f t="shared" si="6"/>
        <v/>
      </c>
    </row>
    <row r="136" spans="2:16" x14ac:dyDescent="0.35">
      <c r="B136" s="224"/>
      <c r="C136" s="87"/>
      <c r="D136" s="220"/>
      <c r="E136" s="87"/>
      <c r="F136" s="223"/>
      <c r="G136" s="261">
        <f t="shared" si="4"/>
        <v>0</v>
      </c>
      <c r="H136" s="261"/>
      <c r="I136" s="29"/>
      <c r="J136" s="249" t="str">
        <f t="shared" si="5"/>
        <v/>
      </c>
      <c r="K136" s="249"/>
      <c r="L136" s="29"/>
      <c r="M136" s="249"/>
      <c r="N136" s="249"/>
      <c r="P136" t="str">
        <f t="shared" si="6"/>
        <v/>
      </c>
    </row>
    <row r="137" spans="2:16" x14ac:dyDescent="0.35">
      <c r="B137" s="224"/>
      <c r="C137" s="87"/>
      <c r="D137" s="220"/>
      <c r="E137" s="87"/>
      <c r="F137" s="223"/>
      <c r="G137" s="261">
        <f t="shared" si="4"/>
        <v>0</v>
      </c>
      <c r="H137" s="261"/>
      <c r="I137" s="29"/>
      <c r="J137" s="249" t="str">
        <f t="shared" si="5"/>
        <v/>
      </c>
      <c r="K137" s="249"/>
      <c r="L137" s="29"/>
      <c r="M137" s="249"/>
      <c r="N137" s="249"/>
      <c r="P137" t="str">
        <f t="shared" si="6"/>
        <v/>
      </c>
    </row>
    <row r="138" spans="2:16" x14ac:dyDescent="0.35">
      <c r="B138" s="224"/>
      <c r="C138" s="87"/>
      <c r="D138" s="220"/>
      <c r="E138" s="87"/>
      <c r="F138" s="223"/>
      <c r="G138" s="261">
        <f t="shared" si="4"/>
        <v>0</v>
      </c>
      <c r="H138" s="261"/>
      <c r="I138" s="29"/>
      <c r="J138" s="249" t="str">
        <f t="shared" si="5"/>
        <v/>
      </c>
      <c r="K138" s="249"/>
      <c r="L138" s="29"/>
      <c r="M138" s="249"/>
      <c r="N138" s="249"/>
      <c r="P138" t="str">
        <f t="shared" si="6"/>
        <v/>
      </c>
    </row>
    <row r="139" spans="2:16" x14ac:dyDescent="0.35">
      <c r="B139" s="224"/>
      <c r="C139" s="87"/>
      <c r="D139" s="220"/>
      <c r="E139" s="87"/>
      <c r="F139" s="223"/>
      <c r="G139" s="261">
        <f t="shared" si="4"/>
        <v>0</v>
      </c>
      <c r="H139" s="261"/>
      <c r="I139" s="29"/>
      <c r="J139" s="249" t="str">
        <f t="shared" si="5"/>
        <v/>
      </c>
      <c r="K139" s="249"/>
      <c r="L139" s="29"/>
      <c r="M139" s="249"/>
      <c r="N139" s="249"/>
      <c r="P139" t="str">
        <f t="shared" si="6"/>
        <v/>
      </c>
    </row>
    <row r="140" spans="2:16" x14ac:dyDescent="0.35">
      <c r="B140" s="224"/>
      <c r="C140" s="87"/>
      <c r="D140" s="220"/>
      <c r="E140" s="87"/>
      <c r="F140" s="223"/>
      <c r="G140" s="261">
        <f t="shared" si="4"/>
        <v>0</v>
      </c>
      <c r="H140" s="261"/>
      <c r="I140" s="29"/>
      <c r="J140" s="249" t="str">
        <f t="shared" si="5"/>
        <v/>
      </c>
      <c r="K140" s="249"/>
      <c r="L140" s="29"/>
      <c r="M140" s="249"/>
      <c r="N140" s="249"/>
      <c r="P140" t="str">
        <f t="shared" si="6"/>
        <v/>
      </c>
    </row>
    <row r="141" spans="2:16" x14ac:dyDescent="0.35">
      <c r="B141" s="224"/>
      <c r="C141" s="87"/>
      <c r="D141" s="220"/>
      <c r="E141" s="87"/>
      <c r="F141" s="223"/>
      <c r="G141" s="261">
        <f t="shared" si="4"/>
        <v>0</v>
      </c>
      <c r="H141" s="261"/>
      <c r="I141" s="29"/>
      <c r="J141" s="249" t="str">
        <f t="shared" si="5"/>
        <v/>
      </c>
      <c r="K141" s="249"/>
      <c r="L141" s="29"/>
      <c r="M141" s="249"/>
      <c r="N141" s="249"/>
      <c r="P141" t="str">
        <f t="shared" si="6"/>
        <v/>
      </c>
    </row>
    <row r="142" spans="2:16" x14ac:dyDescent="0.35">
      <c r="B142" s="224"/>
      <c r="C142" s="87"/>
      <c r="D142" s="220"/>
      <c r="E142" s="87"/>
      <c r="F142" s="223"/>
      <c r="G142" s="261">
        <f t="shared" si="4"/>
        <v>0</v>
      </c>
      <c r="H142" s="261"/>
      <c r="I142" s="28"/>
      <c r="J142" s="249" t="str">
        <f t="shared" si="5"/>
        <v/>
      </c>
      <c r="K142" s="249"/>
      <c r="L142" s="29"/>
      <c r="M142" s="249"/>
      <c r="N142" s="249"/>
      <c r="P142" t="str">
        <f t="shared" si="6"/>
        <v/>
      </c>
    </row>
    <row r="143" spans="2:16" x14ac:dyDescent="0.35">
      <c r="B143" s="224"/>
      <c r="C143" s="87"/>
      <c r="D143" s="220"/>
      <c r="E143" s="87"/>
      <c r="F143" s="223"/>
      <c r="G143" s="261">
        <f t="shared" si="4"/>
        <v>0</v>
      </c>
      <c r="H143" s="261"/>
      <c r="I143" s="28"/>
      <c r="J143" s="249" t="str">
        <f t="shared" si="5"/>
        <v/>
      </c>
      <c r="K143" s="249"/>
      <c r="L143" s="29"/>
      <c r="M143" s="249"/>
      <c r="N143" s="249"/>
      <c r="P143" t="str">
        <f t="shared" si="6"/>
        <v/>
      </c>
    </row>
    <row r="144" spans="2:16" x14ac:dyDescent="0.35">
      <c r="B144" s="224"/>
      <c r="C144" s="87"/>
      <c r="D144" s="220"/>
      <c r="E144" s="87"/>
      <c r="F144" s="223"/>
      <c r="G144" s="261">
        <f t="shared" si="4"/>
        <v>0</v>
      </c>
      <c r="H144" s="261"/>
      <c r="I144" s="28"/>
      <c r="J144" s="249" t="str">
        <f t="shared" si="5"/>
        <v/>
      </c>
      <c r="K144" s="249"/>
      <c r="L144" s="29"/>
      <c r="M144" s="249"/>
      <c r="N144" s="249"/>
      <c r="P144" t="str">
        <f t="shared" si="6"/>
        <v/>
      </c>
    </row>
    <row r="145" spans="2:16" x14ac:dyDescent="0.35">
      <c r="B145" s="224"/>
      <c r="C145" s="87"/>
      <c r="D145" s="220"/>
      <c r="E145" s="87"/>
      <c r="F145" s="223"/>
      <c r="G145" s="261">
        <f t="shared" si="4"/>
        <v>0</v>
      </c>
      <c r="H145" s="261"/>
      <c r="I145" s="29"/>
      <c r="J145" s="249" t="str">
        <f t="shared" si="5"/>
        <v/>
      </c>
      <c r="K145" s="249"/>
      <c r="L145" s="29"/>
      <c r="M145" s="249"/>
      <c r="N145" s="249"/>
      <c r="P145" t="str">
        <f t="shared" si="6"/>
        <v/>
      </c>
    </row>
    <row r="146" spans="2:16" x14ac:dyDescent="0.35">
      <c r="B146" s="224"/>
      <c r="C146" s="87"/>
      <c r="D146" s="220"/>
      <c r="E146" s="87"/>
      <c r="F146" s="223"/>
      <c r="G146" s="261">
        <f t="shared" si="4"/>
        <v>0</v>
      </c>
      <c r="H146" s="261"/>
      <c r="I146" s="29"/>
      <c r="J146" s="249" t="str">
        <f t="shared" si="5"/>
        <v/>
      </c>
      <c r="K146" s="249"/>
      <c r="L146" s="29"/>
      <c r="M146" s="249"/>
      <c r="N146" s="249"/>
      <c r="P146" t="str">
        <f t="shared" si="6"/>
        <v/>
      </c>
    </row>
    <row r="147" spans="2:16" x14ac:dyDescent="0.35">
      <c r="B147" s="224"/>
      <c r="C147" s="87"/>
      <c r="D147" s="220"/>
      <c r="E147" s="87"/>
      <c r="F147" s="223"/>
      <c r="G147" s="261">
        <f t="shared" si="4"/>
        <v>0</v>
      </c>
      <c r="H147" s="261"/>
      <c r="I147" s="29"/>
      <c r="J147" s="249" t="str">
        <f t="shared" si="5"/>
        <v/>
      </c>
      <c r="K147" s="249"/>
      <c r="L147" s="29"/>
      <c r="M147" s="249"/>
      <c r="N147" s="249"/>
      <c r="P147" t="str">
        <f t="shared" si="6"/>
        <v/>
      </c>
    </row>
    <row r="148" spans="2:16" x14ac:dyDescent="0.35">
      <c r="B148" s="224"/>
      <c r="C148" s="87"/>
      <c r="D148" s="220"/>
      <c r="E148" s="87"/>
      <c r="F148" s="223"/>
      <c r="G148" s="261">
        <f t="shared" si="4"/>
        <v>0</v>
      </c>
      <c r="H148" s="261"/>
      <c r="I148" s="29"/>
      <c r="J148" s="249" t="str">
        <f t="shared" si="5"/>
        <v/>
      </c>
      <c r="K148" s="249"/>
      <c r="L148" s="29"/>
      <c r="M148" s="249"/>
      <c r="N148" s="249"/>
      <c r="P148" t="str">
        <f t="shared" si="6"/>
        <v/>
      </c>
    </row>
    <row r="149" spans="2:16" x14ac:dyDescent="0.35">
      <c r="B149" s="224"/>
      <c r="C149" s="87"/>
      <c r="D149" s="220"/>
      <c r="E149" s="87"/>
      <c r="F149" s="223"/>
      <c r="G149" s="261">
        <f t="shared" si="4"/>
        <v>0</v>
      </c>
      <c r="H149" s="261"/>
      <c r="I149" s="29"/>
      <c r="J149" s="249" t="str">
        <f t="shared" si="5"/>
        <v/>
      </c>
      <c r="K149" s="249"/>
      <c r="L149" s="29"/>
      <c r="M149" s="249"/>
      <c r="N149" s="249"/>
      <c r="P149" t="str">
        <f t="shared" si="6"/>
        <v/>
      </c>
    </row>
    <row r="150" spans="2:16" x14ac:dyDescent="0.35">
      <c r="B150" s="224"/>
      <c r="C150" s="87"/>
      <c r="D150" s="220"/>
      <c r="E150" s="87"/>
      <c r="F150" s="223"/>
      <c r="G150" s="261">
        <f t="shared" si="4"/>
        <v>0</v>
      </c>
      <c r="H150" s="261"/>
      <c r="I150" s="29"/>
      <c r="J150" s="249" t="str">
        <f t="shared" si="5"/>
        <v/>
      </c>
      <c r="K150" s="249"/>
      <c r="L150" s="29"/>
      <c r="M150" s="249"/>
      <c r="N150" s="249"/>
      <c r="P150" t="str">
        <f t="shared" si="6"/>
        <v/>
      </c>
    </row>
    <row r="151" spans="2:16" x14ac:dyDescent="0.35">
      <c r="B151" s="224"/>
      <c r="C151" s="87"/>
      <c r="D151" s="220"/>
      <c r="E151" s="87"/>
      <c r="F151" s="223"/>
      <c r="G151" s="261">
        <f t="shared" si="4"/>
        <v>0</v>
      </c>
      <c r="H151" s="261"/>
      <c r="I151" s="29"/>
      <c r="J151" s="249" t="str">
        <f t="shared" si="5"/>
        <v/>
      </c>
      <c r="K151" s="249"/>
      <c r="L151" s="29"/>
      <c r="M151" s="249"/>
      <c r="N151" s="249"/>
      <c r="P151" t="str">
        <f t="shared" si="6"/>
        <v/>
      </c>
    </row>
    <row r="152" spans="2:16" x14ac:dyDescent="0.35">
      <c r="B152" s="224"/>
      <c r="C152" s="87"/>
      <c r="D152" s="220"/>
      <c r="E152" s="87"/>
      <c r="F152" s="223"/>
      <c r="G152" s="261">
        <f t="shared" si="4"/>
        <v>0</v>
      </c>
      <c r="H152" s="261"/>
      <c r="I152" s="28"/>
      <c r="J152" s="249" t="str">
        <f t="shared" si="5"/>
        <v/>
      </c>
      <c r="K152" s="249"/>
      <c r="L152" s="29"/>
      <c r="M152" s="249"/>
      <c r="N152" s="249"/>
      <c r="P152" t="str">
        <f t="shared" si="6"/>
        <v/>
      </c>
    </row>
    <row r="153" spans="2:16" x14ac:dyDescent="0.35">
      <c r="B153" s="224"/>
      <c r="C153" s="87"/>
      <c r="D153" s="220"/>
      <c r="E153" s="87"/>
      <c r="F153" s="223"/>
      <c r="G153" s="261">
        <f t="shared" si="4"/>
        <v>0</v>
      </c>
      <c r="H153" s="261"/>
      <c r="I153" s="28"/>
      <c r="J153" s="249" t="str">
        <f t="shared" si="5"/>
        <v/>
      </c>
      <c r="K153" s="249"/>
      <c r="L153" s="29"/>
      <c r="M153" s="249"/>
      <c r="N153" s="249"/>
      <c r="P153" t="str">
        <f t="shared" si="6"/>
        <v/>
      </c>
    </row>
    <row r="154" spans="2:16" x14ac:dyDescent="0.35">
      <c r="B154" s="224"/>
      <c r="C154" s="87"/>
      <c r="D154" s="220"/>
      <c r="E154" s="87"/>
      <c r="F154" s="223"/>
      <c r="G154" s="261">
        <f t="shared" si="4"/>
        <v>0</v>
      </c>
      <c r="H154" s="261"/>
      <c r="I154" s="28"/>
      <c r="J154" s="249" t="str">
        <f t="shared" si="5"/>
        <v/>
      </c>
      <c r="K154" s="249"/>
      <c r="L154" s="29"/>
      <c r="M154" s="249"/>
      <c r="N154" s="249"/>
      <c r="P154" t="str">
        <f t="shared" si="6"/>
        <v/>
      </c>
    </row>
    <row r="155" spans="2:16" x14ac:dyDescent="0.35">
      <c r="B155" s="224"/>
      <c r="C155" s="87"/>
      <c r="D155" s="220"/>
      <c r="E155" s="87"/>
      <c r="F155" s="223"/>
      <c r="G155" s="261">
        <f t="shared" si="4"/>
        <v>0</v>
      </c>
      <c r="H155" s="261"/>
      <c r="I155" s="29"/>
      <c r="J155" s="249" t="str">
        <f t="shared" si="5"/>
        <v/>
      </c>
      <c r="K155" s="249"/>
      <c r="L155" s="29"/>
      <c r="M155" s="249"/>
      <c r="N155" s="249"/>
      <c r="P155" t="str">
        <f t="shared" si="6"/>
        <v/>
      </c>
    </row>
    <row r="156" spans="2:16" x14ac:dyDescent="0.35">
      <c r="B156" s="224"/>
      <c r="C156" s="87"/>
      <c r="D156" s="220"/>
      <c r="E156" s="87"/>
      <c r="F156" s="223"/>
      <c r="G156" s="261">
        <f t="shared" si="4"/>
        <v>0</v>
      </c>
      <c r="H156" s="261"/>
      <c r="I156" s="29"/>
      <c r="J156" s="249" t="str">
        <f t="shared" si="5"/>
        <v/>
      </c>
      <c r="K156" s="249"/>
      <c r="L156" s="29"/>
      <c r="M156" s="249"/>
      <c r="N156" s="249"/>
      <c r="P156" t="str">
        <f t="shared" si="6"/>
        <v/>
      </c>
    </row>
    <row r="157" spans="2:16" x14ac:dyDescent="0.35">
      <c r="B157" s="224"/>
      <c r="C157" s="87"/>
      <c r="D157" s="220"/>
      <c r="E157" s="87"/>
      <c r="F157" s="223"/>
      <c r="G157" s="261">
        <f t="shared" si="4"/>
        <v>0</v>
      </c>
      <c r="H157" s="261"/>
      <c r="I157" s="29"/>
      <c r="J157" s="249" t="str">
        <f t="shared" si="5"/>
        <v/>
      </c>
      <c r="K157" s="249"/>
      <c r="L157" s="29"/>
      <c r="M157" s="249"/>
      <c r="N157" s="249"/>
      <c r="P157" t="str">
        <f t="shared" si="6"/>
        <v/>
      </c>
    </row>
    <row r="158" spans="2:16" x14ac:dyDescent="0.35">
      <c r="B158" s="224"/>
      <c r="C158" s="87"/>
      <c r="D158" s="220"/>
      <c r="E158" s="87"/>
      <c r="F158" s="223"/>
      <c r="G158" s="261">
        <f t="shared" si="4"/>
        <v>0</v>
      </c>
      <c r="H158" s="261"/>
      <c r="I158" s="29"/>
      <c r="J158" s="249" t="str">
        <f t="shared" si="5"/>
        <v/>
      </c>
      <c r="K158" s="249"/>
      <c r="L158" s="29"/>
      <c r="M158" s="249"/>
      <c r="N158" s="249"/>
      <c r="P158" t="str">
        <f t="shared" si="6"/>
        <v/>
      </c>
    </row>
    <row r="159" spans="2:16" x14ac:dyDescent="0.35">
      <c r="B159" s="224"/>
      <c r="C159" s="87"/>
      <c r="D159" s="220"/>
      <c r="E159" s="87"/>
      <c r="F159" s="223"/>
      <c r="G159" s="261">
        <f t="shared" si="4"/>
        <v>0</v>
      </c>
      <c r="H159" s="261"/>
      <c r="I159" s="29"/>
      <c r="J159" s="249" t="str">
        <f t="shared" si="5"/>
        <v/>
      </c>
      <c r="K159" s="249"/>
      <c r="L159" s="29"/>
      <c r="M159" s="249"/>
      <c r="N159" s="249"/>
      <c r="P159" t="str">
        <f t="shared" si="6"/>
        <v/>
      </c>
    </row>
    <row r="160" spans="2:16" x14ac:dyDescent="0.35">
      <c r="B160" s="224"/>
      <c r="C160" s="87"/>
      <c r="D160" s="220"/>
      <c r="E160" s="87"/>
      <c r="F160" s="223"/>
      <c r="G160" s="261">
        <f t="shared" si="4"/>
        <v>0</v>
      </c>
      <c r="H160" s="261"/>
      <c r="I160" s="29"/>
      <c r="J160" s="249" t="str">
        <f t="shared" si="5"/>
        <v/>
      </c>
      <c r="K160" s="249"/>
      <c r="L160" s="29"/>
      <c r="M160" s="249"/>
      <c r="N160" s="249"/>
      <c r="P160" t="str">
        <f t="shared" si="6"/>
        <v/>
      </c>
    </row>
    <row r="161" spans="2:16" x14ac:dyDescent="0.35">
      <c r="B161" s="224"/>
      <c r="C161" s="87"/>
      <c r="D161" s="220"/>
      <c r="E161" s="87"/>
      <c r="F161" s="223"/>
      <c r="G161" s="261">
        <f t="shared" si="4"/>
        <v>0</v>
      </c>
      <c r="H161" s="261"/>
      <c r="I161" s="29"/>
      <c r="J161" s="249" t="str">
        <f t="shared" si="5"/>
        <v/>
      </c>
      <c r="K161" s="249"/>
      <c r="L161" s="29"/>
      <c r="M161" s="249"/>
      <c r="N161" s="249"/>
      <c r="P161" t="str">
        <f t="shared" si="6"/>
        <v/>
      </c>
    </row>
    <row r="162" spans="2:16" x14ac:dyDescent="0.35">
      <c r="B162" s="224"/>
      <c r="C162" s="87"/>
      <c r="D162" s="220"/>
      <c r="E162" s="87"/>
      <c r="F162" s="223"/>
      <c r="G162" s="261">
        <f t="shared" si="4"/>
        <v>0</v>
      </c>
      <c r="H162" s="261"/>
      <c r="I162" s="28"/>
      <c r="J162" s="249" t="str">
        <f t="shared" si="5"/>
        <v/>
      </c>
      <c r="K162" s="249"/>
      <c r="L162" s="29"/>
      <c r="M162" s="249"/>
      <c r="N162" s="249"/>
      <c r="P162" t="str">
        <f t="shared" si="6"/>
        <v/>
      </c>
    </row>
    <row r="163" spans="2:16" x14ac:dyDescent="0.35">
      <c r="B163" s="224"/>
      <c r="C163" s="87"/>
      <c r="D163" s="220"/>
      <c r="E163" s="87"/>
      <c r="F163" s="223"/>
      <c r="G163" s="261">
        <f t="shared" si="4"/>
        <v>0</v>
      </c>
      <c r="H163" s="261"/>
      <c r="I163" s="28"/>
      <c r="J163" s="249" t="str">
        <f t="shared" si="5"/>
        <v/>
      </c>
      <c r="K163" s="249"/>
      <c r="L163" s="29"/>
      <c r="M163" s="249"/>
      <c r="N163" s="249"/>
      <c r="P163" t="str">
        <f t="shared" si="6"/>
        <v/>
      </c>
    </row>
    <row r="164" spans="2:16" x14ac:dyDescent="0.35">
      <c r="B164" s="224"/>
      <c r="C164" s="87"/>
      <c r="D164" s="220"/>
      <c r="E164" s="87"/>
      <c r="F164" s="223"/>
      <c r="G164" s="261">
        <f t="shared" si="4"/>
        <v>0</v>
      </c>
      <c r="H164" s="261"/>
      <c r="I164" s="28"/>
      <c r="J164" s="249" t="str">
        <f t="shared" si="5"/>
        <v/>
      </c>
      <c r="K164" s="249"/>
      <c r="L164" s="29"/>
      <c r="M164" s="249"/>
      <c r="N164" s="249"/>
      <c r="P164" t="str">
        <f t="shared" si="6"/>
        <v/>
      </c>
    </row>
    <row r="165" spans="2:16" x14ac:dyDescent="0.35">
      <c r="B165" s="224"/>
      <c r="C165" s="87"/>
      <c r="D165" s="220"/>
      <c r="E165" s="87"/>
      <c r="F165" s="223"/>
      <c r="G165" s="261">
        <f t="shared" si="4"/>
        <v>0</v>
      </c>
      <c r="H165" s="261"/>
      <c r="I165" s="29"/>
      <c r="J165" s="249" t="str">
        <f t="shared" si="5"/>
        <v/>
      </c>
      <c r="K165" s="249"/>
      <c r="L165" s="29"/>
      <c r="M165" s="249"/>
      <c r="N165" s="249"/>
      <c r="P165" t="str">
        <f t="shared" si="6"/>
        <v/>
      </c>
    </row>
    <row r="166" spans="2:16" x14ac:dyDescent="0.35">
      <c r="B166" s="224"/>
      <c r="C166" s="87"/>
      <c r="D166" s="220"/>
      <c r="E166" s="87"/>
      <c r="F166" s="223"/>
      <c r="G166" s="261">
        <f t="shared" si="4"/>
        <v>0</v>
      </c>
      <c r="H166" s="261"/>
      <c r="I166" s="29"/>
      <c r="J166" s="249" t="str">
        <f t="shared" si="5"/>
        <v/>
      </c>
      <c r="K166" s="249"/>
      <c r="L166" s="29"/>
      <c r="M166" s="249"/>
      <c r="N166" s="249"/>
      <c r="P166" t="str">
        <f t="shared" si="6"/>
        <v/>
      </c>
    </row>
    <row r="167" spans="2:16" x14ac:dyDescent="0.35">
      <c r="B167" s="224"/>
      <c r="C167" s="87"/>
      <c r="D167" s="220"/>
      <c r="E167" s="87"/>
      <c r="F167" s="223"/>
      <c r="G167" s="261">
        <f t="shared" si="4"/>
        <v>0</v>
      </c>
      <c r="H167" s="261"/>
      <c r="I167" s="29"/>
      <c r="J167" s="249" t="str">
        <f t="shared" si="5"/>
        <v/>
      </c>
      <c r="K167" s="249"/>
      <c r="L167" s="29"/>
      <c r="M167" s="249"/>
      <c r="N167" s="249"/>
      <c r="P167" t="str">
        <f t="shared" si="6"/>
        <v/>
      </c>
    </row>
    <row r="168" spans="2:16" x14ac:dyDescent="0.35">
      <c r="B168" s="224"/>
      <c r="C168" s="87"/>
      <c r="D168" s="220"/>
      <c r="E168" s="87"/>
      <c r="F168" s="223"/>
      <c r="G168" s="261">
        <f t="shared" si="4"/>
        <v>0</v>
      </c>
      <c r="H168" s="261"/>
      <c r="I168" s="29"/>
      <c r="J168" s="249" t="str">
        <f t="shared" si="5"/>
        <v/>
      </c>
      <c r="K168" s="249"/>
      <c r="L168" s="29"/>
      <c r="M168" s="249"/>
      <c r="N168" s="249"/>
      <c r="P168" t="str">
        <f t="shared" si="6"/>
        <v/>
      </c>
    </row>
    <row r="169" spans="2:16" x14ac:dyDescent="0.35">
      <c r="B169" s="224"/>
      <c r="C169" s="87"/>
      <c r="D169" s="220"/>
      <c r="E169" s="87"/>
      <c r="F169" s="223"/>
      <c r="G169" s="261">
        <f t="shared" si="4"/>
        <v>0</v>
      </c>
      <c r="H169" s="261"/>
      <c r="I169" s="29"/>
      <c r="J169" s="249" t="str">
        <f t="shared" si="5"/>
        <v/>
      </c>
      <c r="K169" s="249"/>
      <c r="L169" s="29"/>
      <c r="M169" s="249"/>
      <c r="N169" s="249"/>
      <c r="P169" t="str">
        <f t="shared" si="6"/>
        <v/>
      </c>
    </row>
    <row r="170" spans="2:16" x14ac:dyDescent="0.35">
      <c r="B170" s="224"/>
      <c r="C170" s="87"/>
      <c r="D170" s="220"/>
      <c r="E170" s="87"/>
      <c r="F170" s="223"/>
      <c r="G170" s="261">
        <f t="shared" si="4"/>
        <v>0</v>
      </c>
      <c r="H170" s="261"/>
      <c r="I170" s="29"/>
      <c r="J170" s="249" t="str">
        <f t="shared" si="5"/>
        <v/>
      </c>
      <c r="K170" s="249"/>
      <c r="L170" s="29"/>
      <c r="M170" s="249"/>
      <c r="N170" s="249"/>
      <c r="P170" t="str">
        <f t="shared" si="6"/>
        <v/>
      </c>
    </row>
    <row r="171" spans="2:16" x14ac:dyDescent="0.35">
      <c r="B171" s="224"/>
      <c r="C171" s="87"/>
      <c r="D171" s="220"/>
      <c r="E171" s="87"/>
      <c r="F171" s="223"/>
      <c r="G171" s="261">
        <f t="shared" si="4"/>
        <v>0</v>
      </c>
      <c r="H171" s="261"/>
      <c r="I171" s="29"/>
      <c r="J171" s="249" t="str">
        <f t="shared" si="5"/>
        <v/>
      </c>
      <c r="K171" s="249"/>
      <c r="L171" s="29"/>
      <c r="M171" s="249"/>
      <c r="N171" s="249"/>
      <c r="P171" t="str">
        <f t="shared" si="6"/>
        <v/>
      </c>
    </row>
    <row r="172" spans="2:16" x14ac:dyDescent="0.35">
      <c r="B172" s="224"/>
      <c r="C172" s="87"/>
      <c r="D172" s="220"/>
      <c r="E172" s="87"/>
      <c r="F172" s="223"/>
      <c r="G172" s="261">
        <f t="shared" si="4"/>
        <v>0</v>
      </c>
      <c r="H172" s="261"/>
      <c r="I172" s="28"/>
      <c r="J172" s="249" t="str">
        <f t="shared" si="5"/>
        <v/>
      </c>
      <c r="K172" s="249"/>
      <c r="L172" s="29"/>
      <c r="M172" s="249"/>
      <c r="N172" s="249"/>
      <c r="P172" t="str">
        <f t="shared" si="6"/>
        <v/>
      </c>
    </row>
    <row r="173" spans="2:16" x14ac:dyDescent="0.35">
      <c r="B173" s="224"/>
      <c r="C173" s="87"/>
      <c r="D173" s="220"/>
      <c r="E173" s="87"/>
      <c r="F173" s="223"/>
      <c r="G173" s="261">
        <f t="shared" si="4"/>
        <v>0</v>
      </c>
      <c r="H173" s="261"/>
      <c r="I173" s="28"/>
      <c r="J173" s="249" t="str">
        <f t="shared" si="5"/>
        <v/>
      </c>
      <c r="K173" s="249"/>
      <c r="L173" s="29"/>
      <c r="M173" s="249"/>
      <c r="N173" s="249"/>
      <c r="P173" t="str">
        <f t="shared" si="6"/>
        <v/>
      </c>
    </row>
    <row r="174" spans="2:16" x14ac:dyDescent="0.35">
      <c r="B174" s="224"/>
      <c r="C174" s="87"/>
      <c r="D174" s="220"/>
      <c r="E174" s="87"/>
      <c r="F174" s="223"/>
      <c r="G174" s="261">
        <f t="shared" si="4"/>
        <v>0</v>
      </c>
      <c r="H174" s="261"/>
      <c r="I174" s="28"/>
      <c r="J174" s="249" t="str">
        <f t="shared" si="5"/>
        <v/>
      </c>
      <c r="K174" s="249"/>
      <c r="L174" s="29"/>
      <c r="M174" s="249"/>
      <c r="N174" s="249"/>
      <c r="P174" t="str">
        <f t="shared" si="6"/>
        <v/>
      </c>
    </row>
    <row r="175" spans="2:16" x14ac:dyDescent="0.35">
      <c r="B175" s="224"/>
      <c r="C175" s="87"/>
      <c r="D175" s="220"/>
      <c r="E175" s="87"/>
      <c r="F175" s="223"/>
      <c r="G175" s="261">
        <f t="shared" si="4"/>
        <v>0</v>
      </c>
      <c r="H175" s="261"/>
      <c r="I175" s="29"/>
      <c r="J175" s="249" t="str">
        <f t="shared" si="5"/>
        <v/>
      </c>
      <c r="K175" s="249"/>
      <c r="L175" s="29"/>
      <c r="M175" s="249"/>
      <c r="N175" s="249"/>
      <c r="P175" t="str">
        <f t="shared" si="6"/>
        <v/>
      </c>
    </row>
    <row r="176" spans="2:16" x14ac:dyDescent="0.35">
      <c r="B176" s="224"/>
      <c r="C176" s="87"/>
      <c r="D176" s="220"/>
      <c r="E176" s="87"/>
      <c r="F176" s="223"/>
      <c r="G176" s="261">
        <f t="shared" si="4"/>
        <v>0</v>
      </c>
      <c r="H176" s="261"/>
      <c r="I176" s="29"/>
      <c r="J176" s="249" t="str">
        <f t="shared" si="5"/>
        <v/>
      </c>
      <c r="K176" s="249"/>
      <c r="L176" s="29"/>
      <c r="M176" s="249"/>
      <c r="N176" s="249"/>
      <c r="P176" t="str">
        <f t="shared" si="6"/>
        <v/>
      </c>
    </row>
    <row r="177" spans="2:16" x14ac:dyDescent="0.35">
      <c r="B177" s="224"/>
      <c r="C177" s="87"/>
      <c r="D177" s="220"/>
      <c r="E177" s="87"/>
      <c r="F177" s="223"/>
      <c r="G177" s="261">
        <f t="shared" si="4"/>
        <v>0</v>
      </c>
      <c r="H177" s="261"/>
      <c r="I177" s="29"/>
      <c r="J177" s="249" t="str">
        <f t="shared" si="5"/>
        <v/>
      </c>
      <c r="K177" s="249"/>
      <c r="L177" s="29"/>
      <c r="M177" s="249"/>
      <c r="N177" s="249"/>
      <c r="P177" t="str">
        <f t="shared" si="6"/>
        <v/>
      </c>
    </row>
    <row r="178" spans="2:16" x14ac:dyDescent="0.35">
      <c r="B178" s="224"/>
      <c r="C178" s="87"/>
      <c r="D178" s="220"/>
      <c r="E178" s="87"/>
      <c r="F178" s="223"/>
      <c r="G178" s="261">
        <f t="shared" si="4"/>
        <v>0</v>
      </c>
      <c r="H178" s="261"/>
      <c r="I178" s="29"/>
      <c r="J178" s="249" t="str">
        <f t="shared" si="5"/>
        <v/>
      </c>
      <c r="K178" s="249"/>
      <c r="L178" s="29"/>
      <c r="M178" s="249"/>
      <c r="N178" s="249"/>
      <c r="P178" t="str">
        <f t="shared" si="6"/>
        <v/>
      </c>
    </row>
    <row r="179" spans="2:16" x14ac:dyDescent="0.35">
      <c r="B179" s="224"/>
      <c r="C179" s="87"/>
      <c r="D179" s="220"/>
      <c r="E179" s="87"/>
      <c r="F179" s="223"/>
      <c r="G179" s="261">
        <f t="shared" si="4"/>
        <v>0</v>
      </c>
      <c r="H179" s="261"/>
      <c r="I179" s="29"/>
      <c r="J179" s="249" t="str">
        <f t="shared" si="5"/>
        <v/>
      </c>
      <c r="K179" s="249"/>
      <c r="L179" s="29"/>
      <c r="M179" s="249"/>
      <c r="N179" s="249"/>
      <c r="P179" t="str">
        <f t="shared" si="6"/>
        <v/>
      </c>
    </row>
    <row r="180" spans="2:16" x14ac:dyDescent="0.35">
      <c r="B180" s="224"/>
      <c r="C180" s="87"/>
      <c r="D180" s="220"/>
      <c r="E180" s="87"/>
      <c r="F180" s="223"/>
      <c r="G180" s="261">
        <f t="shared" si="4"/>
        <v>0</v>
      </c>
      <c r="H180" s="261"/>
      <c r="I180" s="29"/>
      <c r="J180" s="249" t="str">
        <f t="shared" si="5"/>
        <v/>
      </c>
      <c r="K180" s="249"/>
      <c r="L180" s="29"/>
      <c r="M180" s="249"/>
      <c r="N180" s="249"/>
      <c r="P180" t="str">
        <f t="shared" si="6"/>
        <v/>
      </c>
    </row>
    <row r="181" spans="2:16" x14ac:dyDescent="0.35">
      <c r="B181" s="224"/>
      <c r="C181" s="87"/>
      <c r="D181" s="220"/>
      <c r="E181" s="87"/>
      <c r="F181" s="223"/>
      <c r="G181" s="261">
        <f t="shared" si="4"/>
        <v>0</v>
      </c>
      <c r="H181" s="261"/>
      <c r="I181" s="29"/>
      <c r="J181" s="249" t="str">
        <f t="shared" si="5"/>
        <v/>
      </c>
      <c r="K181" s="249"/>
      <c r="L181" s="29"/>
      <c r="M181" s="249"/>
      <c r="N181" s="249"/>
      <c r="P181" t="str">
        <f t="shared" si="6"/>
        <v/>
      </c>
    </row>
    <row r="182" spans="2:16" x14ac:dyDescent="0.35">
      <c r="B182" s="224"/>
      <c r="C182" s="87"/>
      <c r="D182" s="220"/>
      <c r="E182" s="87"/>
      <c r="F182" s="223"/>
      <c r="G182" s="261">
        <f t="shared" si="4"/>
        <v>0</v>
      </c>
      <c r="H182" s="261"/>
      <c r="I182" s="28"/>
      <c r="J182" s="249" t="str">
        <f t="shared" si="5"/>
        <v/>
      </c>
      <c r="K182" s="249"/>
      <c r="L182" s="29"/>
      <c r="M182" s="249"/>
      <c r="N182" s="249"/>
      <c r="P182" t="str">
        <f t="shared" si="6"/>
        <v/>
      </c>
    </row>
    <row r="183" spans="2:16" x14ac:dyDescent="0.35">
      <c r="B183" s="224"/>
      <c r="C183" s="87"/>
      <c r="D183" s="220"/>
      <c r="E183" s="87"/>
      <c r="F183" s="223"/>
      <c r="G183" s="261">
        <f t="shared" si="4"/>
        <v>0</v>
      </c>
      <c r="H183" s="261"/>
      <c r="I183" s="28"/>
      <c r="J183" s="249" t="str">
        <f t="shared" si="5"/>
        <v/>
      </c>
      <c r="K183" s="249"/>
      <c r="L183" s="29"/>
      <c r="M183" s="249"/>
      <c r="N183" s="249"/>
      <c r="P183" t="str">
        <f t="shared" si="6"/>
        <v/>
      </c>
    </row>
    <row r="184" spans="2:16" x14ac:dyDescent="0.35">
      <c r="B184" s="224"/>
      <c r="C184" s="87"/>
      <c r="D184" s="220"/>
      <c r="E184" s="87"/>
      <c r="F184" s="223"/>
      <c r="G184" s="261">
        <f t="shared" si="4"/>
        <v>0</v>
      </c>
      <c r="H184" s="261"/>
      <c r="I184" s="28"/>
      <c r="J184" s="249" t="str">
        <f t="shared" si="5"/>
        <v/>
      </c>
      <c r="K184" s="249"/>
      <c r="L184" s="29"/>
      <c r="M184" s="249"/>
      <c r="N184" s="249"/>
      <c r="P184" t="str">
        <f t="shared" si="6"/>
        <v/>
      </c>
    </row>
    <row r="185" spans="2:16" x14ac:dyDescent="0.35">
      <c r="B185" s="224"/>
      <c r="C185" s="87"/>
      <c r="D185" s="220"/>
      <c r="E185" s="87"/>
      <c r="F185" s="223"/>
      <c r="G185" s="261">
        <f t="shared" si="4"/>
        <v>0</v>
      </c>
      <c r="H185" s="261"/>
      <c r="I185" s="29"/>
      <c r="J185" s="249" t="str">
        <f t="shared" si="5"/>
        <v/>
      </c>
      <c r="K185" s="249"/>
      <c r="L185" s="29"/>
      <c r="M185" s="249"/>
      <c r="N185" s="249"/>
      <c r="P185" t="str">
        <f t="shared" si="6"/>
        <v/>
      </c>
    </row>
    <row r="186" spans="2:16" x14ac:dyDescent="0.35">
      <c r="B186" s="224"/>
      <c r="C186" s="87"/>
      <c r="D186" s="220"/>
      <c r="E186" s="87"/>
      <c r="F186" s="223"/>
      <c r="G186" s="261">
        <f t="shared" si="4"/>
        <v>0</v>
      </c>
      <c r="H186" s="261"/>
      <c r="I186" s="29"/>
      <c r="J186" s="249" t="str">
        <f t="shared" si="5"/>
        <v/>
      </c>
      <c r="K186" s="249"/>
      <c r="L186" s="29"/>
      <c r="M186" s="249"/>
      <c r="N186" s="249"/>
      <c r="P186" t="str">
        <f t="shared" si="6"/>
        <v/>
      </c>
    </row>
    <row r="187" spans="2:16" x14ac:dyDescent="0.35">
      <c r="B187" s="224"/>
      <c r="C187" s="87"/>
      <c r="D187" s="220"/>
      <c r="E187" s="87"/>
      <c r="F187" s="223"/>
      <c r="G187" s="261">
        <f t="shared" si="4"/>
        <v>0</v>
      </c>
      <c r="H187" s="261"/>
      <c r="I187" s="29"/>
      <c r="J187" s="249" t="str">
        <f t="shared" si="5"/>
        <v/>
      </c>
      <c r="K187" s="249"/>
      <c r="L187" s="29"/>
      <c r="M187" s="249"/>
      <c r="N187" s="249"/>
      <c r="P187" t="str">
        <f t="shared" si="6"/>
        <v/>
      </c>
    </row>
    <row r="188" spans="2:16" x14ac:dyDescent="0.35">
      <c r="B188" s="224"/>
      <c r="C188" s="87"/>
      <c r="D188" s="220"/>
      <c r="E188" s="87"/>
      <c r="F188" s="223"/>
      <c r="G188" s="261">
        <f t="shared" si="4"/>
        <v>0</v>
      </c>
      <c r="H188" s="261"/>
      <c r="I188" s="29"/>
      <c r="J188" s="249" t="str">
        <f t="shared" si="5"/>
        <v/>
      </c>
      <c r="K188" s="249"/>
      <c r="L188" s="29"/>
      <c r="M188" s="249"/>
      <c r="N188" s="249"/>
      <c r="P188" t="str">
        <f t="shared" si="6"/>
        <v/>
      </c>
    </row>
    <row r="189" spans="2:16" x14ac:dyDescent="0.35">
      <c r="B189" s="224"/>
      <c r="C189" s="87"/>
      <c r="D189" s="220"/>
      <c r="E189" s="87"/>
      <c r="F189" s="223"/>
      <c r="G189" s="261">
        <f t="shared" si="4"/>
        <v>0</v>
      </c>
      <c r="H189" s="261"/>
      <c r="I189" s="29"/>
      <c r="J189" s="249" t="str">
        <f t="shared" si="5"/>
        <v/>
      </c>
      <c r="K189" s="249"/>
      <c r="L189" s="29"/>
      <c r="M189" s="249"/>
      <c r="N189" s="249"/>
      <c r="P189" t="str">
        <f t="shared" si="6"/>
        <v/>
      </c>
    </row>
    <row r="190" spans="2:16" x14ac:dyDescent="0.35">
      <c r="B190" s="224"/>
      <c r="C190" s="87"/>
      <c r="D190" s="220"/>
      <c r="E190" s="87"/>
      <c r="F190" s="223"/>
      <c r="G190" s="261">
        <f t="shared" si="4"/>
        <v>0</v>
      </c>
      <c r="H190" s="261"/>
      <c r="I190" s="29"/>
      <c r="J190" s="249" t="str">
        <f t="shared" si="5"/>
        <v/>
      </c>
      <c r="K190" s="249"/>
      <c r="L190" s="29"/>
      <c r="M190" s="249"/>
      <c r="N190" s="249"/>
      <c r="P190" t="str">
        <f t="shared" si="6"/>
        <v/>
      </c>
    </row>
    <row r="191" spans="2:16" x14ac:dyDescent="0.35">
      <c r="B191" s="224"/>
      <c r="C191" s="87"/>
      <c r="D191" s="220"/>
      <c r="E191" s="87"/>
      <c r="F191" s="223"/>
      <c r="G191" s="261">
        <f t="shared" ref="G191:G254" si="7">IF(F191="VACANT","",(F191/12*30%))</f>
        <v>0</v>
      </c>
      <c r="H191" s="261"/>
      <c r="I191" s="29"/>
      <c r="J191" s="249" t="str">
        <f t="shared" ref="J191:J254" si="8">IF(OR(ISERROR(F191/$S$8), ISBLANK(G191)), "",SUM(F191/$S$8))</f>
        <v/>
      </c>
      <c r="K191" s="249"/>
      <c r="L191" s="29"/>
      <c r="M191" s="249"/>
      <c r="N191" s="249"/>
      <c r="P191" t="str">
        <f t="shared" ref="P191:P254" si="9">IF(F191="","",VLOOKUP(F191,$AO$13:$AP$17,2,TRUE))</f>
        <v/>
      </c>
    </row>
    <row r="192" spans="2:16" x14ac:dyDescent="0.35">
      <c r="B192" s="224"/>
      <c r="C192" s="87"/>
      <c r="D192" s="220"/>
      <c r="E192" s="87"/>
      <c r="F192" s="223"/>
      <c r="G192" s="261">
        <f t="shared" si="7"/>
        <v>0</v>
      </c>
      <c r="H192" s="261"/>
      <c r="I192" s="28"/>
      <c r="J192" s="249" t="str">
        <f t="shared" si="8"/>
        <v/>
      </c>
      <c r="K192" s="249"/>
      <c r="L192" s="29"/>
      <c r="M192" s="249"/>
      <c r="N192" s="249"/>
      <c r="P192" t="str">
        <f t="shared" si="9"/>
        <v/>
      </c>
    </row>
    <row r="193" spans="2:16" x14ac:dyDescent="0.35">
      <c r="B193" s="224"/>
      <c r="C193" s="87"/>
      <c r="D193" s="220"/>
      <c r="E193" s="87"/>
      <c r="F193" s="223"/>
      <c r="G193" s="261">
        <f t="shared" si="7"/>
        <v>0</v>
      </c>
      <c r="H193" s="261"/>
      <c r="I193" s="28"/>
      <c r="J193" s="249" t="str">
        <f t="shared" si="8"/>
        <v/>
      </c>
      <c r="K193" s="249"/>
      <c r="L193" s="29"/>
      <c r="M193" s="249"/>
      <c r="N193" s="249"/>
      <c r="P193" t="str">
        <f t="shared" si="9"/>
        <v/>
      </c>
    </row>
    <row r="194" spans="2:16" x14ac:dyDescent="0.35">
      <c r="B194" s="224"/>
      <c r="C194" s="87"/>
      <c r="D194" s="220"/>
      <c r="E194" s="87"/>
      <c r="F194" s="223"/>
      <c r="G194" s="261">
        <f t="shared" si="7"/>
        <v>0</v>
      </c>
      <c r="H194" s="261"/>
      <c r="I194" s="28"/>
      <c r="J194" s="249" t="str">
        <f t="shared" si="8"/>
        <v/>
      </c>
      <c r="K194" s="249"/>
      <c r="L194" s="29"/>
      <c r="M194" s="249"/>
      <c r="N194" s="249"/>
      <c r="P194" t="str">
        <f t="shared" si="9"/>
        <v/>
      </c>
    </row>
    <row r="195" spans="2:16" x14ac:dyDescent="0.35">
      <c r="B195" s="224"/>
      <c r="C195" s="87"/>
      <c r="D195" s="220"/>
      <c r="E195" s="87"/>
      <c r="F195" s="223"/>
      <c r="G195" s="261">
        <f t="shared" si="7"/>
        <v>0</v>
      </c>
      <c r="H195" s="261"/>
      <c r="I195" s="29"/>
      <c r="J195" s="249" t="str">
        <f t="shared" si="8"/>
        <v/>
      </c>
      <c r="K195" s="249"/>
      <c r="L195" s="29"/>
      <c r="M195" s="249"/>
      <c r="N195" s="249"/>
      <c r="P195" t="str">
        <f t="shared" si="9"/>
        <v/>
      </c>
    </row>
    <row r="196" spans="2:16" x14ac:dyDescent="0.35">
      <c r="B196" s="224"/>
      <c r="C196" s="87"/>
      <c r="D196" s="220"/>
      <c r="E196" s="87"/>
      <c r="F196" s="223"/>
      <c r="G196" s="261">
        <f t="shared" si="7"/>
        <v>0</v>
      </c>
      <c r="H196" s="261"/>
      <c r="I196" s="29"/>
      <c r="J196" s="249" t="str">
        <f t="shared" si="8"/>
        <v/>
      </c>
      <c r="K196" s="249"/>
      <c r="L196" s="29"/>
      <c r="M196" s="249"/>
      <c r="N196" s="249"/>
      <c r="P196" t="str">
        <f t="shared" si="9"/>
        <v/>
      </c>
    </row>
    <row r="197" spans="2:16" x14ac:dyDescent="0.35">
      <c r="B197" s="224"/>
      <c r="C197" s="87"/>
      <c r="D197" s="220"/>
      <c r="E197" s="87"/>
      <c r="F197" s="223"/>
      <c r="G197" s="261">
        <f t="shared" si="7"/>
        <v>0</v>
      </c>
      <c r="H197" s="261"/>
      <c r="I197" s="29"/>
      <c r="J197" s="249" t="str">
        <f t="shared" si="8"/>
        <v/>
      </c>
      <c r="K197" s="249"/>
      <c r="L197" s="29"/>
      <c r="M197" s="249"/>
      <c r="N197" s="249"/>
      <c r="P197" t="str">
        <f t="shared" si="9"/>
        <v/>
      </c>
    </row>
    <row r="198" spans="2:16" x14ac:dyDescent="0.35">
      <c r="B198" s="224"/>
      <c r="C198" s="87"/>
      <c r="D198" s="220"/>
      <c r="E198" s="87"/>
      <c r="F198" s="223"/>
      <c r="G198" s="261">
        <f t="shared" si="7"/>
        <v>0</v>
      </c>
      <c r="H198" s="261"/>
      <c r="I198" s="29"/>
      <c r="J198" s="249" t="str">
        <f t="shared" si="8"/>
        <v/>
      </c>
      <c r="K198" s="249"/>
      <c r="L198" s="29"/>
      <c r="M198" s="249"/>
      <c r="N198" s="249"/>
      <c r="P198" t="str">
        <f t="shared" si="9"/>
        <v/>
      </c>
    </row>
    <row r="199" spans="2:16" x14ac:dyDescent="0.35">
      <c r="B199" s="224"/>
      <c r="C199" s="87"/>
      <c r="D199" s="220"/>
      <c r="E199" s="87"/>
      <c r="F199" s="223"/>
      <c r="G199" s="261">
        <f t="shared" si="7"/>
        <v>0</v>
      </c>
      <c r="H199" s="261"/>
      <c r="I199" s="29"/>
      <c r="J199" s="249" t="str">
        <f t="shared" si="8"/>
        <v/>
      </c>
      <c r="K199" s="249"/>
      <c r="L199" s="29"/>
      <c r="M199" s="249"/>
      <c r="N199" s="249"/>
      <c r="P199" t="str">
        <f t="shared" si="9"/>
        <v/>
      </c>
    </row>
    <row r="200" spans="2:16" x14ac:dyDescent="0.35">
      <c r="B200" s="224"/>
      <c r="C200" s="87"/>
      <c r="D200" s="220"/>
      <c r="E200" s="87"/>
      <c r="F200" s="223"/>
      <c r="G200" s="261">
        <f t="shared" si="7"/>
        <v>0</v>
      </c>
      <c r="H200" s="261"/>
      <c r="I200" s="29"/>
      <c r="J200" s="249" t="str">
        <f t="shared" si="8"/>
        <v/>
      </c>
      <c r="K200" s="249"/>
      <c r="L200" s="29"/>
      <c r="M200" s="249"/>
      <c r="N200" s="249"/>
      <c r="P200" t="str">
        <f t="shared" si="9"/>
        <v/>
      </c>
    </row>
    <row r="201" spans="2:16" x14ac:dyDescent="0.35">
      <c r="B201" s="224"/>
      <c r="C201" s="87"/>
      <c r="D201" s="220"/>
      <c r="E201" s="87"/>
      <c r="F201" s="223"/>
      <c r="G201" s="261">
        <f t="shared" si="7"/>
        <v>0</v>
      </c>
      <c r="H201" s="261"/>
      <c r="I201" s="29"/>
      <c r="J201" s="249" t="str">
        <f t="shared" si="8"/>
        <v/>
      </c>
      <c r="K201" s="249"/>
      <c r="L201" s="29"/>
      <c r="M201" s="249"/>
      <c r="N201" s="249"/>
      <c r="P201" t="str">
        <f t="shared" si="9"/>
        <v/>
      </c>
    </row>
    <row r="202" spans="2:16" x14ac:dyDescent="0.35">
      <c r="B202" s="224"/>
      <c r="C202" s="87"/>
      <c r="D202" s="220"/>
      <c r="E202" s="87"/>
      <c r="F202" s="223"/>
      <c r="G202" s="261">
        <f t="shared" si="7"/>
        <v>0</v>
      </c>
      <c r="H202" s="261"/>
      <c r="I202" s="28"/>
      <c r="J202" s="249" t="str">
        <f t="shared" si="8"/>
        <v/>
      </c>
      <c r="K202" s="249"/>
      <c r="L202" s="29"/>
      <c r="M202" s="249"/>
      <c r="N202" s="249"/>
      <c r="P202" t="str">
        <f t="shared" si="9"/>
        <v/>
      </c>
    </row>
    <row r="203" spans="2:16" x14ac:dyDescent="0.35">
      <c r="B203" s="224"/>
      <c r="C203" s="87"/>
      <c r="D203" s="220"/>
      <c r="E203" s="87"/>
      <c r="F203" s="223"/>
      <c r="G203" s="261">
        <f t="shared" si="7"/>
        <v>0</v>
      </c>
      <c r="H203" s="261"/>
      <c r="I203" s="28"/>
      <c r="J203" s="249" t="str">
        <f t="shared" si="8"/>
        <v/>
      </c>
      <c r="K203" s="249"/>
      <c r="L203" s="29"/>
      <c r="M203" s="249"/>
      <c r="N203" s="249"/>
      <c r="P203" t="str">
        <f t="shared" si="9"/>
        <v/>
      </c>
    </row>
    <row r="204" spans="2:16" x14ac:dyDescent="0.35">
      <c r="B204" s="224"/>
      <c r="C204" s="87"/>
      <c r="D204" s="220"/>
      <c r="E204" s="87"/>
      <c r="F204" s="223"/>
      <c r="G204" s="261">
        <f t="shared" si="7"/>
        <v>0</v>
      </c>
      <c r="H204" s="261"/>
      <c r="I204" s="28"/>
      <c r="J204" s="249" t="str">
        <f t="shared" si="8"/>
        <v/>
      </c>
      <c r="K204" s="249"/>
      <c r="L204" s="29"/>
      <c r="M204" s="249"/>
      <c r="N204" s="249"/>
      <c r="P204" t="str">
        <f t="shared" si="9"/>
        <v/>
      </c>
    </row>
    <row r="205" spans="2:16" x14ac:dyDescent="0.35">
      <c r="B205" s="224"/>
      <c r="C205" s="87"/>
      <c r="D205" s="220"/>
      <c r="E205" s="87"/>
      <c r="F205" s="223"/>
      <c r="G205" s="261">
        <f t="shared" si="7"/>
        <v>0</v>
      </c>
      <c r="H205" s="261"/>
      <c r="I205" s="29"/>
      <c r="J205" s="249" t="str">
        <f t="shared" si="8"/>
        <v/>
      </c>
      <c r="K205" s="249"/>
      <c r="L205" s="29"/>
      <c r="M205" s="249"/>
      <c r="N205" s="249"/>
      <c r="P205" t="str">
        <f t="shared" si="9"/>
        <v/>
      </c>
    </row>
    <row r="206" spans="2:16" x14ac:dyDescent="0.35">
      <c r="B206" s="224"/>
      <c r="C206" s="87"/>
      <c r="D206" s="220"/>
      <c r="E206" s="87"/>
      <c r="F206" s="223"/>
      <c r="G206" s="261">
        <f t="shared" si="7"/>
        <v>0</v>
      </c>
      <c r="H206" s="261"/>
      <c r="I206" s="29"/>
      <c r="J206" s="249" t="str">
        <f t="shared" si="8"/>
        <v/>
      </c>
      <c r="K206" s="249"/>
      <c r="L206" s="29"/>
      <c r="M206" s="249"/>
      <c r="N206" s="249"/>
      <c r="P206" t="str">
        <f t="shared" si="9"/>
        <v/>
      </c>
    </row>
    <row r="207" spans="2:16" x14ac:dyDescent="0.35">
      <c r="B207" s="224"/>
      <c r="C207" s="87"/>
      <c r="D207" s="220"/>
      <c r="E207" s="87"/>
      <c r="F207" s="223"/>
      <c r="G207" s="261">
        <f t="shared" si="7"/>
        <v>0</v>
      </c>
      <c r="H207" s="261"/>
      <c r="I207" s="29"/>
      <c r="J207" s="249" t="str">
        <f t="shared" si="8"/>
        <v/>
      </c>
      <c r="K207" s="249"/>
      <c r="L207" s="29"/>
      <c r="M207" s="249"/>
      <c r="N207" s="249"/>
      <c r="P207" t="str">
        <f t="shared" si="9"/>
        <v/>
      </c>
    </row>
    <row r="208" spans="2:16" x14ac:dyDescent="0.35">
      <c r="B208" s="224"/>
      <c r="C208" s="87"/>
      <c r="D208" s="220"/>
      <c r="E208" s="87"/>
      <c r="F208" s="223"/>
      <c r="G208" s="261">
        <f t="shared" si="7"/>
        <v>0</v>
      </c>
      <c r="H208" s="261"/>
      <c r="I208" s="29"/>
      <c r="J208" s="249" t="str">
        <f t="shared" si="8"/>
        <v/>
      </c>
      <c r="K208" s="249"/>
      <c r="L208" s="29"/>
      <c r="M208" s="249"/>
      <c r="N208" s="249"/>
      <c r="P208" t="str">
        <f t="shared" si="9"/>
        <v/>
      </c>
    </row>
    <row r="209" spans="2:16" x14ac:dyDescent="0.35">
      <c r="B209" s="224"/>
      <c r="C209" s="87"/>
      <c r="D209" s="220"/>
      <c r="E209" s="87"/>
      <c r="F209" s="223"/>
      <c r="G209" s="261">
        <f t="shared" si="7"/>
        <v>0</v>
      </c>
      <c r="H209" s="261"/>
      <c r="I209" s="29"/>
      <c r="J209" s="249" t="str">
        <f t="shared" si="8"/>
        <v/>
      </c>
      <c r="K209" s="249"/>
      <c r="L209" s="29"/>
      <c r="M209" s="249"/>
      <c r="N209" s="249"/>
      <c r="P209" t="str">
        <f t="shared" si="9"/>
        <v/>
      </c>
    </row>
    <row r="210" spans="2:16" x14ac:dyDescent="0.35">
      <c r="B210" s="224"/>
      <c r="C210" s="87"/>
      <c r="D210" s="220"/>
      <c r="E210" s="87"/>
      <c r="F210" s="223"/>
      <c r="G210" s="261">
        <f t="shared" si="7"/>
        <v>0</v>
      </c>
      <c r="H210" s="261"/>
      <c r="I210" s="29"/>
      <c r="J210" s="249" t="str">
        <f t="shared" si="8"/>
        <v/>
      </c>
      <c r="K210" s="249"/>
      <c r="L210" s="29"/>
      <c r="M210" s="249"/>
      <c r="N210" s="249"/>
      <c r="P210" t="str">
        <f t="shared" si="9"/>
        <v/>
      </c>
    </row>
    <row r="211" spans="2:16" x14ac:dyDescent="0.35">
      <c r="B211" s="224"/>
      <c r="C211" s="87"/>
      <c r="D211" s="220"/>
      <c r="E211" s="87"/>
      <c r="F211" s="223"/>
      <c r="G211" s="261">
        <f t="shared" si="7"/>
        <v>0</v>
      </c>
      <c r="H211" s="261"/>
      <c r="I211" s="29"/>
      <c r="J211" s="249" t="str">
        <f t="shared" si="8"/>
        <v/>
      </c>
      <c r="K211" s="249"/>
      <c r="L211" s="29"/>
      <c r="M211" s="249"/>
      <c r="N211" s="249"/>
      <c r="P211" t="str">
        <f t="shared" si="9"/>
        <v/>
      </c>
    </row>
    <row r="212" spans="2:16" x14ac:dyDescent="0.35">
      <c r="B212" s="224"/>
      <c r="C212" s="87"/>
      <c r="D212" s="220"/>
      <c r="E212" s="87"/>
      <c r="F212" s="223"/>
      <c r="G212" s="261">
        <f t="shared" si="7"/>
        <v>0</v>
      </c>
      <c r="H212" s="261"/>
      <c r="I212" s="28"/>
      <c r="J212" s="249" t="str">
        <f t="shared" si="8"/>
        <v/>
      </c>
      <c r="K212" s="249"/>
      <c r="L212" s="29"/>
      <c r="M212" s="249"/>
      <c r="N212" s="249"/>
      <c r="P212" t="str">
        <f t="shared" si="9"/>
        <v/>
      </c>
    </row>
    <row r="213" spans="2:16" x14ac:dyDescent="0.35">
      <c r="B213" s="224"/>
      <c r="C213" s="87"/>
      <c r="D213" s="220"/>
      <c r="E213" s="87"/>
      <c r="F213" s="223"/>
      <c r="G213" s="261">
        <f t="shared" si="7"/>
        <v>0</v>
      </c>
      <c r="H213" s="261"/>
      <c r="I213" s="28"/>
      <c r="J213" s="249" t="str">
        <f t="shared" si="8"/>
        <v/>
      </c>
      <c r="K213" s="249"/>
      <c r="L213" s="29"/>
      <c r="M213" s="249"/>
      <c r="N213" s="249"/>
      <c r="P213" t="str">
        <f t="shared" si="9"/>
        <v/>
      </c>
    </row>
    <row r="214" spans="2:16" x14ac:dyDescent="0.35">
      <c r="B214" s="224"/>
      <c r="C214" s="87"/>
      <c r="D214" s="220"/>
      <c r="E214" s="87"/>
      <c r="F214" s="223"/>
      <c r="G214" s="261">
        <f t="shared" si="7"/>
        <v>0</v>
      </c>
      <c r="H214" s="261"/>
      <c r="I214" s="28"/>
      <c r="J214" s="249" t="str">
        <f t="shared" si="8"/>
        <v/>
      </c>
      <c r="K214" s="249"/>
      <c r="L214" s="29"/>
      <c r="M214" s="249"/>
      <c r="N214" s="249"/>
      <c r="P214" t="str">
        <f t="shared" si="9"/>
        <v/>
      </c>
    </row>
    <row r="215" spans="2:16" x14ac:dyDescent="0.35">
      <c r="B215" s="224"/>
      <c r="C215" s="87"/>
      <c r="D215" s="220"/>
      <c r="E215" s="87"/>
      <c r="F215" s="223"/>
      <c r="G215" s="261">
        <f t="shared" si="7"/>
        <v>0</v>
      </c>
      <c r="H215" s="261"/>
      <c r="I215" s="29"/>
      <c r="J215" s="249" t="str">
        <f t="shared" si="8"/>
        <v/>
      </c>
      <c r="K215" s="249"/>
      <c r="L215" s="29"/>
      <c r="M215" s="249"/>
      <c r="N215" s="249"/>
      <c r="P215" t="str">
        <f t="shared" si="9"/>
        <v/>
      </c>
    </row>
    <row r="216" spans="2:16" x14ac:dyDescent="0.35">
      <c r="B216" s="224"/>
      <c r="C216" s="87"/>
      <c r="D216" s="220"/>
      <c r="E216" s="87"/>
      <c r="F216" s="223"/>
      <c r="G216" s="261">
        <f t="shared" si="7"/>
        <v>0</v>
      </c>
      <c r="H216" s="261"/>
      <c r="I216" s="29"/>
      <c r="J216" s="249" t="str">
        <f t="shared" si="8"/>
        <v/>
      </c>
      <c r="K216" s="249"/>
      <c r="L216" s="29"/>
      <c r="M216" s="249"/>
      <c r="N216" s="249"/>
      <c r="P216" t="str">
        <f t="shared" si="9"/>
        <v/>
      </c>
    </row>
    <row r="217" spans="2:16" x14ac:dyDescent="0.35">
      <c r="B217" s="224"/>
      <c r="C217" s="87"/>
      <c r="D217" s="220"/>
      <c r="E217" s="87"/>
      <c r="F217" s="223"/>
      <c r="G217" s="261">
        <f t="shared" si="7"/>
        <v>0</v>
      </c>
      <c r="H217" s="261"/>
      <c r="I217" s="29"/>
      <c r="J217" s="249" t="str">
        <f t="shared" si="8"/>
        <v/>
      </c>
      <c r="K217" s="249"/>
      <c r="L217" s="29"/>
      <c r="M217" s="249"/>
      <c r="N217" s="249"/>
      <c r="P217" t="str">
        <f t="shared" si="9"/>
        <v/>
      </c>
    </row>
    <row r="218" spans="2:16" x14ac:dyDescent="0.35">
      <c r="B218" s="224"/>
      <c r="C218" s="87"/>
      <c r="D218" s="220"/>
      <c r="E218" s="87"/>
      <c r="F218" s="223"/>
      <c r="G218" s="261">
        <f t="shared" si="7"/>
        <v>0</v>
      </c>
      <c r="H218" s="261"/>
      <c r="I218" s="29"/>
      <c r="J218" s="249" t="str">
        <f t="shared" si="8"/>
        <v/>
      </c>
      <c r="K218" s="249"/>
      <c r="L218" s="29"/>
      <c r="M218" s="249"/>
      <c r="N218" s="249"/>
      <c r="P218" t="str">
        <f t="shared" si="9"/>
        <v/>
      </c>
    </row>
    <row r="219" spans="2:16" x14ac:dyDescent="0.35">
      <c r="B219" s="224"/>
      <c r="C219" s="87"/>
      <c r="D219" s="220"/>
      <c r="E219" s="87"/>
      <c r="F219" s="223"/>
      <c r="G219" s="261">
        <f t="shared" si="7"/>
        <v>0</v>
      </c>
      <c r="H219" s="261"/>
      <c r="I219" s="29"/>
      <c r="J219" s="249" t="str">
        <f t="shared" si="8"/>
        <v/>
      </c>
      <c r="K219" s="249"/>
      <c r="L219" s="29"/>
      <c r="M219" s="249"/>
      <c r="N219" s="249"/>
      <c r="P219" t="str">
        <f t="shared" si="9"/>
        <v/>
      </c>
    </row>
    <row r="220" spans="2:16" x14ac:dyDescent="0.35">
      <c r="B220" s="224"/>
      <c r="C220" s="87"/>
      <c r="D220" s="220"/>
      <c r="E220" s="87"/>
      <c r="F220" s="223"/>
      <c r="G220" s="261">
        <f t="shared" si="7"/>
        <v>0</v>
      </c>
      <c r="H220" s="261"/>
      <c r="I220" s="29"/>
      <c r="J220" s="249" t="str">
        <f t="shared" si="8"/>
        <v/>
      </c>
      <c r="K220" s="249"/>
      <c r="L220" s="29"/>
      <c r="M220" s="249"/>
      <c r="N220" s="249"/>
      <c r="P220" t="str">
        <f t="shared" si="9"/>
        <v/>
      </c>
    </row>
    <row r="221" spans="2:16" x14ac:dyDescent="0.35">
      <c r="B221" s="224"/>
      <c r="C221" s="87"/>
      <c r="D221" s="220"/>
      <c r="E221" s="87"/>
      <c r="F221" s="223"/>
      <c r="G221" s="261">
        <f t="shared" si="7"/>
        <v>0</v>
      </c>
      <c r="H221" s="261"/>
      <c r="I221" s="29"/>
      <c r="J221" s="249" t="str">
        <f t="shared" si="8"/>
        <v/>
      </c>
      <c r="K221" s="249"/>
      <c r="L221" s="29"/>
      <c r="M221" s="249"/>
      <c r="N221" s="249"/>
      <c r="P221" t="str">
        <f t="shared" si="9"/>
        <v/>
      </c>
    </row>
    <row r="222" spans="2:16" x14ac:dyDescent="0.35">
      <c r="B222" s="224"/>
      <c r="C222" s="87"/>
      <c r="D222" s="220"/>
      <c r="E222" s="87"/>
      <c r="F222" s="223"/>
      <c r="G222" s="261">
        <f t="shared" si="7"/>
        <v>0</v>
      </c>
      <c r="H222" s="261"/>
      <c r="I222" s="28"/>
      <c r="J222" s="249" t="str">
        <f t="shared" si="8"/>
        <v/>
      </c>
      <c r="K222" s="249"/>
      <c r="L222" s="29"/>
      <c r="M222" s="249"/>
      <c r="N222" s="249"/>
      <c r="P222" t="str">
        <f t="shared" si="9"/>
        <v/>
      </c>
    </row>
    <row r="223" spans="2:16" x14ac:dyDescent="0.35">
      <c r="B223" s="224"/>
      <c r="C223" s="87"/>
      <c r="D223" s="220"/>
      <c r="E223" s="87"/>
      <c r="F223" s="223"/>
      <c r="G223" s="261">
        <f t="shared" si="7"/>
        <v>0</v>
      </c>
      <c r="H223" s="261"/>
      <c r="I223" s="28"/>
      <c r="J223" s="249" t="str">
        <f t="shared" si="8"/>
        <v/>
      </c>
      <c r="K223" s="249"/>
      <c r="L223" s="29"/>
      <c r="M223" s="249"/>
      <c r="N223" s="249"/>
      <c r="P223" t="str">
        <f t="shared" si="9"/>
        <v/>
      </c>
    </row>
    <row r="224" spans="2:16" x14ac:dyDescent="0.35">
      <c r="B224" s="224"/>
      <c r="C224" s="87"/>
      <c r="D224" s="220"/>
      <c r="E224" s="87"/>
      <c r="F224" s="223"/>
      <c r="G224" s="261">
        <f t="shared" si="7"/>
        <v>0</v>
      </c>
      <c r="H224" s="261"/>
      <c r="I224" s="28"/>
      <c r="J224" s="249" t="str">
        <f t="shared" si="8"/>
        <v/>
      </c>
      <c r="K224" s="249"/>
      <c r="L224" s="29"/>
      <c r="M224" s="249"/>
      <c r="N224" s="249"/>
      <c r="P224" t="str">
        <f t="shared" si="9"/>
        <v/>
      </c>
    </row>
    <row r="225" spans="2:16" x14ac:dyDescent="0.35">
      <c r="B225" s="224"/>
      <c r="C225" s="87"/>
      <c r="D225" s="220"/>
      <c r="E225" s="87"/>
      <c r="F225" s="223"/>
      <c r="G225" s="261">
        <f t="shared" si="7"/>
        <v>0</v>
      </c>
      <c r="H225" s="261"/>
      <c r="I225" s="29"/>
      <c r="J225" s="249" t="str">
        <f t="shared" si="8"/>
        <v/>
      </c>
      <c r="K225" s="249"/>
      <c r="L225" s="29"/>
      <c r="M225" s="249"/>
      <c r="N225" s="249"/>
      <c r="P225" t="str">
        <f t="shared" si="9"/>
        <v/>
      </c>
    </row>
    <row r="226" spans="2:16" x14ac:dyDescent="0.35">
      <c r="B226" s="224"/>
      <c r="C226" s="87"/>
      <c r="D226" s="220"/>
      <c r="E226" s="87"/>
      <c r="F226" s="223"/>
      <c r="G226" s="261">
        <f t="shared" si="7"/>
        <v>0</v>
      </c>
      <c r="H226" s="261"/>
      <c r="I226" s="29"/>
      <c r="J226" s="249" t="str">
        <f t="shared" si="8"/>
        <v/>
      </c>
      <c r="K226" s="249"/>
      <c r="L226" s="29"/>
      <c r="M226" s="249"/>
      <c r="N226" s="249"/>
      <c r="P226" t="str">
        <f t="shared" si="9"/>
        <v/>
      </c>
    </row>
    <row r="227" spans="2:16" x14ac:dyDescent="0.35">
      <c r="B227" s="224"/>
      <c r="C227" s="87"/>
      <c r="D227" s="220"/>
      <c r="E227" s="87"/>
      <c r="F227" s="223"/>
      <c r="G227" s="261">
        <f t="shared" si="7"/>
        <v>0</v>
      </c>
      <c r="H227" s="261"/>
      <c r="I227" s="29"/>
      <c r="J227" s="249" t="str">
        <f t="shared" si="8"/>
        <v/>
      </c>
      <c r="K227" s="249"/>
      <c r="L227" s="29"/>
      <c r="M227" s="249"/>
      <c r="N227" s="249"/>
      <c r="P227" t="str">
        <f t="shared" si="9"/>
        <v/>
      </c>
    </row>
    <row r="228" spans="2:16" x14ac:dyDescent="0.35">
      <c r="B228" s="224"/>
      <c r="C228" s="87"/>
      <c r="D228" s="220"/>
      <c r="E228" s="87"/>
      <c r="F228" s="223"/>
      <c r="G228" s="261">
        <f t="shared" si="7"/>
        <v>0</v>
      </c>
      <c r="H228" s="261"/>
      <c r="I228" s="29"/>
      <c r="J228" s="249" t="str">
        <f t="shared" si="8"/>
        <v/>
      </c>
      <c r="K228" s="249"/>
      <c r="L228" s="29"/>
      <c r="M228" s="249"/>
      <c r="N228" s="249"/>
      <c r="P228" t="str">
        <f t="shared" si="9"/>
        <v/>
      </c>
    </row>
    <row r="229" spans="2:16" x14ac:dyDescent="0.35">
      <c r="B229" s="224"/>
      <c r="C229" s="87"/>
      <c r="D229" s="220"/>
      <c r="E229" s="87"/>
      <c r="F229" s="223"/>
      <c r="G229" s="261">
        <f t="shared" si="7"/>
        <v>0</v>
      </c>
      <c r="H229" s="261"/>
      <c r="I229" s="29"/>
      <c r="J229" s="249" t="str">
        <f t="shared" si="8"/>
        <v/>
      </c>
      <c r="K229" s="249"/>
      <c r="L229" s="29"/>
      <c r="M229" s="249"/>
      <c r="N229" s="249"/>
      <c r="P229" t="str">
        <f t="shared" si="9"/>
        <v/>
      </c>
    </row>
    <row r="230" spans="2:16" x14ac:dyDescent="0.35">
      <c r="B230" s="224"/>
      <c r="C230" s="87"/>
      <c r="D230" s="220"/>
      <c r="E230" s="87"/>
      <c r="F230" s="223"/>
      <c r="G230" s="261">
        <f t="shared" si="7"/>
        <v>0</v>
      </c>
      <c r="H230" s="261"/>
      <c r="I230" s="29"/>
      <c r="J230" s="249" t="str">
        <f t="shared" si="8"/>
        <v/>
      </c>
      <c r="K230" s="249"/>
      <c r="L230" s="29"/>
      <c r="M230" s="249"/>
      <c r="N230" s="249"/>
      <c r="P230" t="str">
        <f t="shared" si="9"/>
        <v/>
      </c>
    </row>
    <row r="231" spans="2:16" x14ac:dyDescent="0.35">
      <c r="B231" s="224"/>
      <c r="C231" s="87"/>
      <c r="D231" s="220"/>
      <c r="E231" s="87"/>
      <c r="F231" s="223"/>
      <c r="G231" s="261">
        <f t="shared" si="7"/>
        <v>0</v>
      </c>
      <c r="H231" s="261"/>
      <c r="I231" s="29"/>
      <c r="J231" s="249" t="str">
        <f t="shared" si="8"/>
        <v/>
      </c>
      <c r="K231" s="249"/>
      <c r="L231" s="29"/>
      <c r="M231" s="249"/>
      <c r="N231" s="249"/>
      <c r="P231" t="str">
        <f t="shared" si="9"/>
        <v/>
      </c>
    </row>
    <row r="232" spans="2:16" x14ac:dyDescent="0.35">
      <c r="B232" s="224"/>
      <c r="C232" s="87"/>
      <c r="D232" s="220"/>
      <c r="E232" s="87"/>
      <c r="F232" s="223"/>
      <c r="G232" s="261">
        <f t="shared" si="7"/>
        <v>0</v>
      </c>
      <c r="H232" s="261"/>
      <c r="I232" s="28"/>
      <c r="J232" s="249" t="str">
        <f t="shared" si="8"/>
        <v/>
      </c>
      <c r="K232" s="249"/>
      <c r="L232" s="29"/>
      <c r="M232" s="249"/>
      <c r="N232" s="249"/>
      <c r="P232" t="str">
        <f t="shared" si="9"/>
        <v/>
      </c>
    </row>
    <row r="233" spans="2:16" x14ac:dyDescent="0.35">
      <c r="B233" s="224"/>
      <c r="C233" s="87"/>
      <c r="D233" s="220"/>
      <c r="E233" s="87"/>
      <c r="F233" s="223"/>
      <c r="G233" s="261">
        <f t="shared" si="7"/>
        <v>0</v>
      </c>
      <c r="H233" s="261"/>
      <c r="I233" s="28"/>
      <c r="J233" s="249" t="str">
        <f t="shared" si="8"/>
        <v/>
      </c>
      <c r="K233" s="249"/>
      <c r="L233" s="29"/>
      <c r="M233" s="249"/>
      <c r="N233" s="249"/>
      <c r="P233" t="str">
        <f t="shared" si="9"/>
        <v/>
      </c>
    </row>
    <row r="234" spans="2:16" x14ac:dyDescent="0.35">
      <c r="B234" s="224"/>
      <c r="C234" s="87"/>
      <c r="D234" s="220"/>
      <c r="E234" s="87"/>
      <c r="F234" s="223"/>
      <c r="G234" s="261">
        <f t="shared" si="7"/>
        <v>0</v>
      </c>
      <c r="H234" s="261"/>
      <c r="I234" s="28"/>
      <c r="J234" s="249" t="str">
        <f t="shared" si="8"/>
        <v/>
      </c>
      <c r="K234" s="249"/>
      <c r="L234" s="29"/>
      <c r="M234" s="249"/>
      <c r="N234" s="249"/>
      <c r="P234" t="str">
        <f t="shared" si="9"/>
        <v/>
      </c>
    </row>
    <row r="235" spans="2:16" x14ac:dyDescent="0.35">
      <c r="B235" s="224"/>
      <c r="C235" s="87"/>
      <c r="D235" s="220"/>
      <c r="E235" s="87"/>
      <c r="F235" s="223"/>
      <c r="G235" s="261">
        <f t="shared" si="7"/>
        <v>0</v>
      </c>
      <c r="H235" s="261"/>
      <c r="I235" s="29"/>
      <c r="J235" s="249" t="str">
        <f t="shared" si="8"/>
        <v/>
      </c>
      <c r="K235" s="249"/>
      <c r="L235" s="29"/>
      <c r="M235" s="249"/>
      <c r="N235" s="249"/>
      <c r="P235" t="str">
        <f t="shared" si="9"/>
        <v/>
      </c>
    </row>
    <row r="236" spans="2:16" x14ac:dyDescent="0.35">
      <c r="B236" s="224"/>
      <c r="C236" s="87"/>
      <c r="D236" s="220"/>
      <c r="E236" s="87"/>
      <c r="F236" s="223"/>
      <c r="G236" s="261">
        <f t="shared" si="7"/>
        <v>0</v>
      </c>
      <c r="H236" s="261"/>
      <c r="I236" s="29"/>
      <c r="J236" s="249" t="str">
        <f t="shared" si="8"/>
        <v/>
      </c>
      <c r="K236" s="249"/>
      <c r="L236" s="29"/>
      <c r="M236" s="249"/>
      <c r="N236" s="249"/>
      <c r="P236" t="str">
        <f t="shared" si="9"/>
        <v/>
      </c>
    </row>
    <row r="237" spans="2:16" x14ac:dyDescent="0.35">
      <c r="B237" s="224"/>
      <c r="C237" s="87"/>
      <c r="D237" s="220"/>
      <c r="E237" s="87"/>
      <c r="F237" s="223"/>
      <c r="G237" s="261">
        <f t="shared" si="7"/>
        <v>0</v>
      </c>
      <c r="H237" s="261"/>
      <c r="I237" s="29"/>
      <c r="J237" s="249" t="str">
        <f t="shared" si="8"/>
        <v/>
      </c>
      <c r="K237" s="249"/>
      <c r="L237" s="29"/>
      <c r="M237" s="249"/>
      <c r="N237" s="249"/>
      <c r="P237" t="str">
        <f t="shared" si="9"/>
        <v/>
      </c>
    </row>
    <row r="238" spans="2:16" x14ac:dyDescent="0.35">
      <c r="B238" s="224"/>
      <c r="C238" s="87"/>
      <c r="D238" s="220"/>
      <c r="E238" s="87"/>
      <c r="F238" s="223"/>
      <c r="G238" s="261">
        <f t="shared" si="7"/>
        <v>0</v>
      </c>
      <c r="H238" s="261"/>
      <c r="I238" s="29"/>
      <c r="J238" s="249" t="str">
        <f t="shared" si="8"/>
        <v/>
      </c>
      <c r="K238" s="249"/>
      <c r="L238" s="29"/>
      <c r="M238" s="249"/>
      <c r="N238" s="249"/>
      <c r="P238" t="str">
        <f t="shared" si="9"/>
        <v/>
      </c>
    </row>
    <row r="239" spans="2:16" x14ac:dyDescent="0.35">
      <c r="B239" s="224"/>
      <c r="C239" s="87"/>
      <c r="D239" s="220"/>
      <c r="E239" s="87"/>
      <c r="F239" s="223"/>
      <c r="G239" s="261">
        <f t="shared" si="7"/>
        <v>0</v>
      </c>
      <c r="H239" s="261"/>
      <c r="I239" s="29"/>
      <c r="J239" s="249" t="str">
        <f t="shared" si="8"/>
        <v/>
      </c>
      <c r="K239" s="249"/>
      <c r="L239" s="29"/>
      <c r="M239" s="249"/>
      <c r="N239" s="249"/>
      <c r="P239" t="str">
        <f t="shared" si="9"/>
        <v/>
      </c>
    </row>
    <row r="240" spans="2:16" x14ac:dyDescent="0.35">
      <c r="B240" s="224"/>
      <c r="C240" s="87"/>
      <c r="D240" s="220"/>
      <c r="E240" s="87"/>
      <c r="F240" s="223"/>
      <c r="G240" s="261">
        <f t="shared" si="7"/>
        <v>0</v>
      </c>
      <c r="H240" s="261"/>
      <c r="I240" s="29"/>
      <c r="J240" s="249" t="str">
        <f t="shared" si="8"/>
        <v/>
      </c>
      <c r="K240" s="249"/>
      <c r="L240" s="29"/>
      <c r="M240" s="249"/>
      <c r="N240" s="249"/>
      <c r="P240" t="str">
        <f t="shared" si="9"/>
        <v/>
      </c>
    </row>
    <row r="241" spans="2:16" x14ac:dyDescent="0.35">
      <c r="B241" s="224"/>
      <c r="C241" s="87"/>
      <c r="D241" s="220"/>
      <c r="E241" s="87"/>
      <c r="F241" s="223"/>
      <c r="G241" s="261">
        <f t="shared" si="7"/>
        <v>0</v>
      </c>
      <c r="H241" s="261"/>
      <c r="I241" s="29"/>
      <c r="J241" s="249" t="str">
        <f t="shared" si="8"/>
        <v/>
      </c>
      <c r="K241" s="249"/>
      <c r="L241" s="29"/>
      <c r="M241" s="249"/>
      <c r="N241" s="249"/>
      <c r="P241" t="str">
        <f t="shared" si="9"/>
        <v/>
      </c>
    </row>
    <row r="242" spans="2:16" x14ac:dyDescent="0.35">
      <c r="B242" s="224"/>
      <c r="C242" s="87"/>
      <c r="D242" s="220"/>
      <c r="E242" s="87"/>
      <c r="F242" s="221"/>
      <c r="G242" s="261">
        <f t="shared" si="7"/>
        <v>0</v>
      </c>
      <c r="H242" s="261"/>
      <c r="I242" s="28"/>
      <c r="J242" s="249" t="str">
        <f t="shared" si="8"/>
        <v/>
      </c>
      <c r="K242" s="249"/>
      <c r="L242" s="29"/>
      <c r="M242" s="249"/>
      <c r="N242" s="249"/>
      <c r="P242" t="str">
        <f t="shared" si="9"/>
        <v/>
      </c>
    </row>
    <row r="243" spans="2:16" x14ac:dyDescent="0.35">
      <c r="B243" s="224"/>
      <c r="C243" s="87"/>
      <c r="D243" s="220"/>
      <c r="E243" s="87"/>
      <c r="F243" s="221"/>
      <c r="G243" s="261">
        <f t="shared" si="7"/>
        <v>0</v>
      </c>
      <c r="H243" s="261"/>
      <c r="I243" s="28"/>
      <c r="J243" s="249" t="str">
        <f t="shared" si="8"/>
        <v/>
      </c>
      <c r="K243" s="249"/>
      <c r="L243" s="29"/>
      <c r="M243" s="249"/>
      <c r="N243" s="249"/>
      <c r="P243" t="str">
        <f t="shared" si="9"/>
        <v/>
      </c>
    </row>
    <row r="244" spans="2:16" x14ac:dyDescent="0.35">
      <c r="B244" s="224"/>
      <c r="C244" s="87"/>
      <c r="D244" s="220"/>
      <c r="E244" s="87"/>
      <c r="F244" s="221"/>
      <c r="G244" s="261">
        <f t="shared" si="7"/>
        <v>0</v>
      </c>
      <c r="H244" s="261"/>
      <c r="I244" s="28"/>
      <c r="J244" s="249" t="str">
        <f t="shared" si="8"/>
        <v/>
      </c>
      <c r="K244" s="249"/>
      <c r="L244" s="29"/>
      <c r="M244" s="249"/>
      <c r="N244" s="249"/>
      <c r="P244" t="str">
        <f t="shared" si="9"/>
        <v/>
      </c>
    </row>
    <row r="245" spans="2:16" x14ac:dyDescent="0.35">
      <c r="B245" s="224"/>
      <c r="C245" s="87"/>
      <c r="D245" s="220"/>
      <c r="E245" s="87"/>
      <c r="F245" s="221"/>
      <c r="G245" s="261">
        <f t="shared" si="7"/>
        <v>0</v>
      </c>
      <c r="H245" s="261"/>
      <c r="I245" s="29"/>
      <c r="J245" s="249" t="str">
        <f t="shared" si="8"/>
        <v/>
      </c>
      <c r="K245" s="249"/>
      <c r="L245" s="29"/>
      <c r="M245" s="249"/>
      <c r="N245" s="249"/>
      <c r="P245" t="str">
        <f t="shared" si="9"/>
        <v/>
      </c>
    </row>
    <row r="246" spans="2:16" x14ac:dyDescent="0.35">
      <c r="B246" s="224"/>
      <c r="C246" s="87"/>
      <c r="D246" s="220"/>
      <c r="E246" s="87"/>
      <c r="F246" s="221"/>
      <c r="G246" s="261">
        <f t="shared" si="7"/>
        <v>0</v>
      </c>
      <c r="H246" s="261"/>
      <c r="I246" s="29"/>
      <c r="J246" s="249" t="str">
        <f t="shared" si="8"/>
        <v/>
      </c>
      <c r="K246" s="249"/>
      <c r="L246" s="29"/>
      <c r="M246" s="249"/>
      <c r="N246" s="249"/>
      <c r="P246" t="str">
        <f t="shared" si="9"/>
        <v/>
      </c>
    </row>
    <row r="247" spans="2:16" x14ac:dyDescent="0.35">
      <c r="B247" s="224"/>
      <c r="C247" s="87"/>
      <c r="D247" s="220"/>
      <c r="E247" s="87"/>
      <c r="F247" s="221"/>
      <c r="G247" s="261">
        <f t="shared" si="7"/>
        <v>0</v>
      </c>
      <c r="H247" s="261"/>
      <c r="I247" s="29"/>
      <c r="J247" s="249" t="str">
        <f t="shared" si="8"/>
        <v/>
      </c>
      <c r="K247" s="249"/>
      <c r="L247" s="29"/>
      <c r="M247" s="249"/>
      <c r="N247" s="249"/>
      <c r="P247" t="str">
        <f t="shared" si="9"/>
        <v/>
      </c>
    </row>
    <row r="248" spans="2:16" x14ac:dyDescent="0.35">
      <c r="B248" s="224"/>
      <c r="C248" s="87"/>
      <c r="D248" s="220"/>
      <c r="E248" s="87"/>
      <c r="F248" s="221"/>
      <c r="G248" s="261">
        <f t="shared" si="7"/>
        <v>0</v>
      </c>
      <c r="H248" s="261"/>
      <c r="I248" s="29"/>
      <c r="J248" s="249" t="str">
        <f t="shared" si="8"/>
        <v/>
      </c>
      <c r="K248" s="249"/>
      <c r="L248" s="29"/>
      <c r="M248" s="249"/>
      <c r="N248" s="249"/>
      <c r="P248" t="str">
        <f t="shared" si="9"/>
        <v/>
      </c>
    </row>
    <row r="249" spans="2:16" x14ac:dyDescent="0.35">
      <c r="B249" s="224"/>
      <c r="C249" s="87"/>
      <c r="D249" s="220"/>
      <c r="E249" s="87"/>
      <c r="F249" s="221"/>
      <c r="G249" s="261">
        <f t="shared" si="7"/>
        <v>0</v>
      </c>
      <c r="H249" s="261"/>
      <c r="I249" s="29"/>
      <c r="J249" s="249" t="str">
        <f t="shared" si="8"/>
        <v/>
      </c>
      <c r="K249" s="249"/>
      <c r="L249" s="29"/>
      <c r="M249" s="249"/>
      <c r="N249" s="249"/>
      <c r="P249" t="str">
        <f t="shared" si="9"/>
        <v/>
      </c>
    </row>
    <row r="250" spans="2:16" x14ac:dyDescent="0.35">
      <c r="B250" s="224"/>
      <c r="C250" s="87"/>
      <c r="D250" s="220"/>
      <c r="E250" s="87"/>
      <c r="F250" s="221"/>
      <c r="G250" s="261">
        <f t="shared" si="7"/>
        <v>0</v>
      </c>
      <c r="H250" s="261"/>
      <c r="I250" s="29"/>
      <c r="J250" s="249" t="str">
        <f t="shared" si="8"/>
        <v/>
      </c>
      <c r="K250" s="249"/>
      <c r="L250" s="29"/>
      <c r="M250" s="249"/>
      <c r="N250" s="249"/>
      <c r="P250" t="str">
        <f t="shared" si="9"/>
        <v/>
      </c>
    </row>
    <row r="251" spans="2:16" x14ac:dyDescent="0.35">
      <c r="B251" s="224"/>
      <c r="C251" s="87"/>
      <c r="D251" s="220"/>
      <c r="E251" s="87"/>
      <c r="F251" s="221"/>
      <c r="G251" s="261">
        <f t="shared" si="7"/>
        <v>0</v>
      </c>
      <c r="H251" s="261"/>
      <c r="I251" s="29"/>
      <c r="J251" s="249" t="str">
        <f t="shared" si="8"/>
        <v/>
      </c>
      <c r="K251" s="249"/>
      <c r="L251" s="29"/>
      <c r="M251" s="249"/>
      <c r="N251" s="249"/>
      <c r="P251" t="str">
        <f t="shared" si="9"/>
        <v/>
      </c>
    </row>
    <row r="252" spans="2:16" x14ac:dyDescent="0.35">
      <c r="B252" s="224"/>
      <c r="C252" s="87"/>
      <c r="D252" s="220"/>
      <c r="E252" s="87"/>
      <c r="F252" s="221"/>
      <c r="G252" s="261">
        <f t="shared" si="7"/>
        <v>0</v>
      </c>
      <c r="H252" s="261"/>
      <c r="I252" s="28"/>
      <c r="J252" s="249" t="str">
        <f t="shared" si="8"/>
        <v/>
      </c>
      <c r="K252" s="249"/>
      <c r="L252" s="29"/>
      <c r="M252" s="249"/>
      <c r="N252" s="249"/>
      <c r="P252" t="str">
        <f t="shared" si="9"/>
        <v/>
      </c>
    </row>
    <row r="253" spans="2:16" x14ac:dyDescent="0.35">
      <c r="B253" s="224"/>
      <c r="C253" s="87"/>
      <c r="D253" s="220"/>
      <c r="E253" s="87"/>
      <c r="F253" s="221"/>
      <c r="G253" s="261">
        <f t="shared" si="7"/>
        <v>0</v>
      </c>
      <c r="H253" s="261"/>
      <c r="I253" s="28"/>
      <c r="J253" s="249" t="str">
        <f t="shared" si="8"/>
        <v/>
      </c>
      <c r="K253" s="249"/>
      <c r="L253" s="29"/>
      <c r="M253" s="249"/>
      <c r="N253" s="249"/>
      <c r="P253" t="str">
        <f t="shared" si="9"/>
        <v/>
      </c>
    </row>
    <row r="254" spans="2:16" x14ac:dyDescent="0.35">
      <c r="B254" s="224"/>
      <c r="C254" s="87"/>
      <c r="D254" s="220"/>
      <c r="E254" s="87"/>
      <c r="F254" s="221"/>
      <c r="G254" s="261">
        <f t="shared" si="7"/>
        <v>0</v>
      </c>
      <c r="H254" s="261"/>
      <c r="I254" s="28"/>
      <c r="J254" s="249" t="str">
        <f t="shared" si="8"/>
        <v/>
      </c>
      <c r="K254" s="249"/>
      <c r="L254" s="29"/>
      <c r="M254" s="249"/>
      <c r="N254" s="249"/>
      <c r="P254" t="str">
        <f t="shared" si="9"/>
        <v/>
      </c>
    </row>
    <row r="255" spans="2:16" x14ac:dyDescent="0.35">
      <c r="B255" s="224"/>
      <c r="C255" s="87"/>
      <c r="D255" s="220"/>
      <c r="E255" s="87"/>
      <c r="F255" s="221"/>
      <c r="G255" s="261">
        <f t="shared" ref="G255:G281" si="10">IF(F255="VACANT","",(F255/12*30%))</f>
        <v>0</v>
      </c>
      <c r="H255" s="261"/>
      <c r="I255" s="29"/>
      <c r="J255" s="249" t="str">
        <f t="shared" ref="J255:J281" si="11">IF(OR(ISERROR(F255/$S$8), ISBLANK(G255)), "",SUM(F255/$S$8))</f>
        <v/>
      </c>
      <c r="K255" s="249"/>
      <c r="L255" s="29"/>
      <c r="M255" s="249"/>
      <c r="N255" s="249"/>
      <c r="P255" t="str">
        <f t="shared" ref="P255:P318" si="12">IF(F255="","",VLOOKUP(F255,$AO$13:$AP$17,2,TRUE))</f>
        <v/>
      </c>
    </row>
    <row r="256" spans="2:16" x14ac:dyDescent="0.35">
      <c r="B256" s="224"/>
      <c r="C256" s="87"/>
      <c r="D256" s="220"/>
      <c r="E256" s="87"/>
      <c r="F256" s="221"/>
      <c r="G256" s="261">
        <f t="shared" si="10"/>
        <v>0</v>
      </c>
      <c r="H256" s="261"/>
      <c r="I256" s="29"/>
      <c r="J256" s="249" t="str">
        <f t="shared" si="11"/>
        <v/>
      </c>
      <c r="K256" s="249"/>
      <c r="L256" s="29"/>
      <c r="M256" s="249"/>
      <c r="N256" s="249"/>
      <c r="P256" t="str">
        <f t="shared" si="12"/>
        <v/>
      </c>
    </row>
    <row r="257" spans="2:16" x14ac:dyDescent="0.35">
      <c r="B257" s="224"/>
      <c r="C257" s="87"/>
      <c r="D257" s="220"/>
      <c r="E257" s="87"/>
      <c r="F257" s="221"/>
      <c r="G257" s="261">
        <f t="shared" si="10"/>
        <v>0</v>
      </c>
      <c r="H257" s="261"/>
      <c r="I257" s="29"/>
      <c r="J257" s="249" t="str">
        <f t="shared" si="11"/>
        <v/>
      </c>
      <c r="K257" s="249"/>
      <c r="L257" s="29"/>
      <c r="M257" s="249"/>
      <c r="N257" s="249"/>
      <c r="P257" t="str">
        <f t="shared" si="12"/>
        <v/>
      </c>
    </row>
    <row r="258" spans="2:16" x14ac:dyDescent="0.35">
      <c r="B258" s="224"/>
      <c r="C258" s="87"/>
      <c r="D258" s="220"/>
      <c r="E258" s="87"/>
      <c r="F258" s="221"/>
      <c r="G258" s="261">
        <f t="shared" si="10"/>
        <v>0</v>
      </c>
      <c r="H258" s="261"/>
      <c r="I258" s="29"/>
      <c r="J258" s="249" t="str">
        <f t="shared" si="11"/>
        <v/>
      </c>
      <c r="K258" s="249"/>
      <c r="L258" s="29"/>
      <c r="M258" s="249"/>
      <c r="N258" s="249"/>
      <c r="P258" t="str">
        <f t="shared" si="12"/>
        <v/>
      </c>
    </row>
    <row r="259" spans="2:16" x14ac:dyDescent="0.35">
      <c r="B259" s="224"/>
      <c r="C259" s="87"/>
      <c r="D259" s="220"/>
      <c r="E259" s="87"/>
      <c r="F259" s="221"/>
      <c r="G259" s="261">
        <f t="shared" si="10"/>
        <v>0</v>
      </c>
      <c r="H259" s="261"/>
      <c r="I259" s="29"/>
      <c r="J259" s="249" t="str">
        <f t="shared" si="11"/>
        <v/>
      </c>
      <c r="K259" s="249"/>
      <c r="L259" s="29"/>
      <c r="M259" s="249"/>
      <c r="N259" s="249"/>
      <c r="P259" t="str">
        <f t="shared" si="12"/>
        <v/>
      </c>
    </row>
    <row r="260" spans="2:16" x14ac:dyDescent="0.35">
      <c r="B260" s="224"/>
      <c r="C260" s="87"/>
      <c r="D260" s="220"/>
      <c r="E260" s="87"/>
      <c r="F260" s="221"/>
      <c r="G260" s="261">
        <f t="shared" si="10"/>
        <v>0</v>
      </c>
      <c r="H260" s="261"/>
      <c r="I260" s="29"/>
      <c r="J260" s="249" t="str">
        <f t="shared" si="11"/>
        <v/>
      </c>
      <c r="K260" s="249"/>
      <c r="L260" s="29"/>
      <c r="M260" s="249"/>
      <c r="N260" s="249"/>
      <c r="P260" t="str">
        <f t="shared" si="12"/>
        <v/>
      </c>
    </row>
    <row r="261" spans="2:16" x14ac:dyDescent="0.35">
      <c r="B261" s="224"/>
      <c r="C261" s="87"/>
      <c r="D261" s="220"/>
      <c r="E261" s="87"/>
      <c r="F261" s="221"/>
      <c r="G261" s="261">
        <f t="shared" si="10"/>
        <v>0</v>
      </c>
      <c r="H261" s="261"/>
      <c r="I261" s="29"/>
      <c r="J261" s="249" t="str">
        <f t="shared" si="11"/>
        <v/>
      </c>
      <c r="K261" s="249"/>
      <c r="L261" s="29"/>
      <c r="M261" s="249"/>
      <c r="N261" s="249"/>
      <c r="P261" t="str">
        <f t="shared" si="12"/>
        <v/>
      </c>
    </row>
    <row r="262" spans="2:16" x14ac:dyDescent="0.35">
      <c r="B262" s="224"/>
      <c r="C262" s="87"/>
      <c r="D262" s="220"/>
      <c r="E262" s="87"/>
      <c r="F262" s="221"/>
      <c r="G262" s="261">
        <f t="shared" si="10"/>
        <v>0</v>
      </c>
      <c r="H262" s="261"/>
      <c r="I262" s="28"/>
      <c r="J262" s="249" t="str">
        <f t="shared" si="11"/>
        <v/>
      </c>
      <c r="K262" s="249"/>
      <c r="L262" s="29"/>
      <c r="M262" s="249"/>
      <c r="N262" s="249"/>
      <c r="P262" t="str">
        <f t="shared" si="12"/>
        <v/>
      </c>
    </row>
    <row r="263" spans="2:16" x14ac:dyDescent="0.35">
      <c r="B263" s="224"/>
      <c r="C263" s="87"/>
      <c r="D263" s="220"/>
      <c r="E263" s="87"/>
      <c r="F263" s="221"/>
      <c r="G263" s="261">
        <f t="shared" si="10"/>
        <v>0</v>
      </c>
      <c r="H263" s="261"/>
      <c r="I263" s="28"/>
      <c r="J263" s="249" t="str">
        <f t="shared" si="11"/>
        <v/>
      </c>
      <c r="K263" s="249"/>
      <c r="L263" s="29"/>
      <c r="M263" s="249"/>
      <c r="N263" s="249"/>
      <c r="P263" t="str">
        <f t="shared" si="12"/>
        <v/>
      </c>
    </row>
    <row r="264" spans="2:16" x14ac:dyDescent="0.35">
      <c r="B264" s="224"/>
      <c r="C264" s="87"/>
      <c r="D264" s="220"/>
      <c r="E264" s="87"/>
      <c r="F264" s="221"/>
      <c r="G264" s="261">
        <f t="shared" si="10"/>
        <v>0</v>
      </c>
      <c r="H264" s="261"/>
      <c r="I264" s="28"/>
      <c r="J264" s="249" t="str">
        <f t="shared" si="11"/>
        <v/>
      </c>
      <c r="K264" s="249"/>
      <c r="L264" s="29"/>
      <c r="M264" s="249"/>
      <c r="N264" s="249"/>
      <c r="P264" t="str">
        <f t="shared" si="12"/>
        <v/>
      </c>
    </row>
    <row r="265" spans="2:16" x14ac:dyDescent="0.35">
      <c r="B265" s="224"/>
      <c r="C265" s="87"/>
      <c r="D265" s="220"/>
      <c r="E265" s="87"/>
      <c r="F265" s="221"/>
      <c r="G265" s="261">
        <f t="shared" si="10"/>
        <v>0</v>
      </c>
      <c r="H265" s="261"/>
      <c r="I265" s="29"/>
      <c r="J265" s="249" t="str">
        <f t="shared" si="11"/>
        <v/>
      </c>
      <c r="K265" s="249"/>
      <c r="L265" s="29"/>
      <c r="M265" s="249"/>
      <c r="N265" s="249"/>
      <c r="P265" t="str">
        <f t="shared" si="12"/>
        <v/>
      </c>
    </row>
    <row r="266" spans="2:16" x14ac:dyDescent="0.35">
      <c r="B266" s="224"/>
      <c r="C266" s="87"/>
      <c r="D266" s="220"/>
      <c r="E266" s="87"/>
      <c r="F266" s="221"/>
      <c r="G266" s="261">
        <f t="shared" si="10"/>
        <v>0</v>
      </c>
      <c r="H266" s="261"/>
      <c r="I266" s="29"/>
      <c r="J266" s="249" t="str">
        <f t="shared" si="11"/>
        <v/>
      </c>
      <c r="K266" s="249"/>
      <c r="L266" s="29"/>
      <c r="M266" s="249"/>
      <c r="N266" s="249"/>
      <c r="P266" t="str">
        <f t="shared" si="12"/>
        <v/>
      </c>
    </row>
    <row r="267" spans="2:16" x14ac:dyDescent="0.35">
      <c r="B267" s="224"/>
      <c r="C267" s="87"/>
      <c r="D267" s="220"/>
      <c r="E267" s="87"/>
      <c r="F267" s="221"/>
      <c r="G267" s="261">
        <f t="shared" si="10"/>
        <v>0</v>
      </c>
      <c r="H267" s="261"/>
      <c r="I267" s="29"/>
      <c r="J267" s="249" t="str">
        <f t="shared" si="11"/>
        <v/>
      </c>
      <c r="K267" s="249"/>
      <c r="L267" s="29"/>
      <c r="M267" s="249"/>
      <c r="N267" s="249"/>
      <c r="P267" t="str">
        <f t="shared" si="12"/>
        <v/>
      </c>
    </row>
    <row r="268" spans="2:16" x14ac:dyDescent="0.35">
      <c r="B268" s="224"/>
      <c r="C268" s="87"/>
      <c r="D268" s="220"/>
      <c r="E268" s="87"/>
      <c r="F268" s="221"/>
      <c r="G268" s="261">
        <f t="shared" si="10"/>
        <v>0</v>
      </c>
      <c r="H268" s="261"/>
      <c r="I268" s="29"/>
      <c r="J268" s="249" t="str">
        <f t="shared" si="11"/>
        <v/>
      </c>
      <c r="K268" s="249"/>
      <c r="L268" s="29"/>
      <c r="M268" s="249"/>
      <c r="N268" s="249"/>
      <c r="P268" t="str">
        <f t="shared" si="12"/>
        <v/>
      </c>
    </row>
    <row r="269" spans="2:16" x14ac:dyDescent="0.35">
      <c r="B269" s="224"/>
      <c r="C269" s="87"/>
      <c r="D269" s="220"/>
      <c r="E269" s="87"/>
      <c r="F269" s="221"/>
      <c r="G269" s="261">
        <f t="shared" si="10"/>
        <v>0</v>
      </c>
      <c r="H269" s="261"/>
      <c r="I269" s="29"/>
      <c r="J269" s="249" t="str">
        <f t="shared" si="11"/>
        <v/>
      </c>
      <c r="K269" s="249"/>
      <c r="L269" s="29"/>
      <c r="M269" s="249"/>
      <c r="N269" s="249"/>
      <c r="P269" t="str">
        <f t="shared" si="12"/>
        <v/>
      </c>
    </row>
    <row r="270" spans="2:16" x14ac:dyDescent="0.35">
      <c r="B270" s="224"/>
      <c r="C270" s="87"/>
      <c r="D270" s="220"/>
      <c r="E270" s="87"/>
      <c r="F270" s="221"/>
      <c r="G270" s="261">
        <f t="shared" si="10"/>
        <v>0</v>
      </c>
      <c r="H270" s="261"/>
      <c r="I270" s="29"/>
      <c r="J270" s="249" t="str">
        <f t="shared" si="11"/>
        <v/>
      </c>
      <c r="K270" s="249"/>
      <c r="L270" s="29"/>
      <c r="M270" s="249"/>
      <c r="N270" s="249"/>
      <c r="P270" t="str">
        <f t="shared" si="12"/>
        <v/>
      </c>
    </row>
    <row r="271" spans="2:16" x14ac:dyDescent="0.35">
      <c r="B271" s="224"/>
      <c r="C271" s="87"/>
      <c r="D271" s="220"/>
      <c r="E271" s="87"/>
      <c r="F271" s="221"/>
      <c r="G271" s="261">
        <f t="shared" si="10"/>
        <v>0</v>
      </c>
      <c r="H271" s="261"/>
      <c r="I271" s="29"/>
      <c r="J271" s="249" t="str">
        <f t="shared" si="11"/>
        <v/>
      </c>
      <c r="K271" s="249"/>
      <c r="L271" s="29"/>
      <c r="M271" s="249"/>
      <c r="N271" s="249"/>
      <c r="P271" t="str">
        <f t="shared" si="12"/>
        <v/>
      </c>
    </row>
    <row r="272" spans="2:16" x14ac:dyDescent="0.35">
      <c r="B272" s="224"/>
      <c r="C272" s="87"/>
      <c r="D272" s="220"/>
      <c r="E272" s="87"/>
      <c r="F272" s="221"/>
      <c r="G272" s="261">
        <f t="shared" si="10"/>
        <v>0</v>
      </c>
      <c r="H272" s="261"/>
      <c r="I272" s="28"/>
      <c r="J272" s="249" t="str">
        <f t="shared" si="11"/>
        <v/>
      </c>
      <c r="K272" s="249"/>
      <c r="L272" s="29"/>
      <c r="M272" s="249"/>
      <c r="N272" s="249"/>
      <c r="P272" t="str">
        <f t="shared" si="12"/>
        <v/>
      </c>
    </row>
    <row r="273" spans="2:16" x14ac:dyDescent="0.35">
      <c r="B273" s="224"/>
      <c r="C273" s="87"/>
      <c r="D273" s="220"/>
      <c r="E273" s="87"/>
      <c r="F273" s="221"/>
      <c r="G273" s="261">
        <f t="shared" si="10"/>
        <v>0</v>
      </c>
      <c r="H273" s="261"/>
      <c r="I273" s="28"/>
      <c r="J273" s="249" t="str">
        <f t="shared" si="11"/>
        <v/>
      </c>
      <c r="K273" s="249"/>
      <c r="L273" s="29"/>
      <c r="M273" s="249"/>
      <c r="N273" s="249"/>
      <c r="P273" t="str">
        <f t="shared" si="12"/>
        <v/>
      </c>
    </row>
    <row r="274" spans="2:16" x14ac:dyDescent="0.35">
      <c r="B274" s="224"/>
      <c r="C274" s="87"/>
      <c r="D274" s="220"/>
      <c r="E274" s="87"/>
      <c r="F274" s="221"/>
      <c r="G274" s="261">
        <f t="shared" si="10"/>
        <v>0</v>
      </c>
      <c r="H274" s="261"/>
      <c r="I274" s="28"/>
      <c r="J274" s="249" t="str">
        <f t="shared" si="11"/>
        <v/>
      </c>
      <c r="K274" s="249"/>
      <c r="L274" s="29"/>
      <c r="M274" s="249"/>
      <c r="N274" s="249"/>
      <c r="P274" t="str">
        <f t="shared" si="12"/>
        <v/>
      </c>
    </row>
    <row r="275" spans="2:16" x14ac:dyDescent="0.35">
      <c r="B275" s="224"/>
      <c r="C275" s="87"/>
      <c r="D275" s="220"/>
      <c r="E275" s="87"/>
      <c r="F275" s="221"/>
      <c r="G275" s="261">
        <f t="shared" si="10"/>
        <v>0</v>
      </c>
      <c r="H275" s="261"/>
      <c r="I275" s="29"/>
      <c r="J275" s="249" t="str">
        <f t="shared" si="11"/>
        <v/>
      </c>
      <c r="K275" s="249"/>
      <c r="L275" s="29"/>
      <c r="M275" s="249"/>
      <c r="N275" s="249"/>
      <c r="P275" t="str">
        <f t="shared" si="12"/>
        <v/>
      </c>
    </row>
    <row r="276" spans="2:16" x14ac:dyDescent="0.35">
      <c r="B276" s="224"/>
      <c r="C276" s="87"/>
      <c r="D276" s="220"/>
      <c r="E276" s="87"/>
      <c r="F276" s="221"/>
      <c r="G276" s="261">
        <f t="shared" si="10"/>
        <v>0</v>
      </c>
      <c r="H276" s="261"/>
      <c r="I276" s="29"/>
      <c r="J276" s="249" t="str">
        <f t="shared" si="11"/>
        <v/>
      </c>
      <c r="K276" s="249"/>
      <c r="L276" s="29"/>
      <c r="M276" s="249"/>
      <c r="N276" s="249"/>
      <c r="P276" t="str">
        <f t="shared" si="12"/>
        <v/>
      </c>
    </row>
    <row r="277" spans="2:16" x14ac:dyDescent="0.35">
      <c r="B277" s="224"/>
      <c r="C277" s="87"/>
      <c r="D277" s="220"/>
      <c r="E277" s="87"/>
      <c r="F277" s="221"/>
      <c r="G277" s="261">
        <f t="shared" si="10"/>
        <v>0</v>
      </c>
      <c r="H277" s="261"/>
      <c r="I277" s="29"/>
      <c r="J277" s="249" t="str">
        <f t="shared" si="11"/>
        <v/>
      </c>
      <c r="K277" s="249"/>
      <c r="L277" s="29"/>
      <c r="M277" s="249"/>
      <c r="N277" s="249"/>
      <c r="P277" t="str">
        <f t="shared" si="12"/>
        <v/>
      </c>
    </row>
    <row r="278" spans="2:16" x14ac:dyDescent="0.35">
      <c r="B278" s="224"/>
      <c r="C278" s="87"/>
      <c r="D278" s="220"/>
      <c r="E278" s="87"/>
      <c r="F278" s="221"/>
      <c r="G278" s="261">
        <f t="shared" si="10"/>
        <v>0</v>
      </c>
      <c r="H278" s="261"/>
      <c r="I278" s="29"/>
      <c r="J278" s="249" t="str">
        <f t="shared" si="11"/>
        <v/>
      </c>
      <c r="K278" s="249"/>
      <c r="L278" s="29"/>
      <c r="M278" s="249"/>
      <c r="N278" s="249"/>
      <c r="P278" t="str">
        <f t="shared" si="12"/>
        <v/>
      </c>
    </row>
    <row r="279" spans="2:16" x14ac:dyDescent="0.35">
      <c r="B279" s="224"/>
      <c r="C279" s="87"/>
      <c r="D279" s="220"/>
      <c r="E279" s="87"/>
      <c r="F279" s="221"/>
      <c r="G279" s="261">
        <f t="shared" si="10"/>
        <v>0</v>
      </c>
      <c r="H279" s="261"/>
      <c r="I279" s="29"/>
      <c r="J279" s="249" t="str">
        <f t="shared" si="11"/>
        <v/>
      </c>
      <c r="K279" s="249"/>
      <c r="L279" s="29"/>
      <c r="M279" s="249"/>
      <c r="N279" s="249"/>
      <c r="P279" t="str">
        <f t="shared" si="12"/>
        <v/>
      </c>
    </row>
    <row r="280" spans="2:16" x14ac:dyDescent="0.35">
      <c r="B280" s="224"/>
      <c r="C280" s="87"/>
      <c r="D280" s="220"/>
      <c r="E280" s="87"/>
      <c r="F280" s="221"/>
      <c r="G280" s="261">
        <f t="shared" si="10"/>
        <v>0</v>
      </c>
      <c r="H280" s="261"/>
      <c r="I280" s="29"/>
      <c r="J280" s="249" t="str">
        <f t="shared" si="11"/>
        <v/>
      </c>
      <c r="K280" s="249"/>
      <c r="L280" s="29"/>
      <c r="M280" s="249"/>
      <c r="N280" s="249"/>
      <c r="P280" t="str">
        <f t="shared" si="12"/>
        <v/>
      </c>
    </row>
    <row r="281" spans="2:16" x14ac:dyDescent="0.35">
      <c r="B281" s="224"/>
      <c r="C281" s="87"/>
      <c r="D281" s="220"/>
      <c r="E281" s="87"/>
      <c r="F281" s="221"/>
      <c r="G281" s="261">
        <f t="shared" si="10"/>
        <v>0</v>
      </c>
      <c r="H281" s="261"/>
      <c r="I281" s="29"/>
      <c r="J281" s="249" t="str">
        <f t="shared" si="11"/>
        <v/>
      </c>
      <c r="K281" s="249"/>
      <c r="L281" s="29"/>
      <c r="M281" s="249"/>
      <c r="N281" s="249"/>
      <c r="P281" t="str">
        <f t="shared" si="12"/>
        <v/>
      </c>
    </row>
    <row r="282" spans="2:16" x14ac:dyDescent="0.35">
      <c r="B282" s="87"/>
      <c r="C282" s="88"/>
      <c r="D282" s="88"/>
      <c r="E282" s="88"/>
      <c r="F282" s="222"/>
      <c r="G282" s="13"/>
      <c r="H282" s="13"/>
      <c r="P282" t="str">
        <f t="shared" si="12"/>
        <v/>
      </c>
    </row>
    <row r="283" spans="2:16" x14ac:dyDescent="0.35">
      <c r="B283" s="87"/>
      <c r="C283" s="13"/>
      <c r="D283" s="13"/>
      <c r="E283" s="13"/>
      <c r="F283" s="161"/>
      <c r="G283" s="13"/>
      <c r="H283" s="13"/>
      <c r="P283" t="str">
        <f t="shared" si="12"/>
        <v/>
      </c>
    </row>
    <row r="284" spans="2:16" x14ac:dyDescent="0.35">
      <c r="B284" s="87"/>
      <c r="C284" s="13"/>
      <c r="D284" s="13"/>
      <c r="E284" s="13"/>
      <c r="F284" s="161"/>
      <c r="P284" t="str">
        <f t="shared" si="12"/>
        <v/>
      </c>
    </row>
    <row r="285" spans="2:16" x14ac:dyDescent="0.35">
      <c r="B285" s="87"/>
      <c r="C285" s="13"/>
      <c r="D285" s="13"/>
      <c r="E285" s="13"/>
      <c r="F285" s="161"/>
      <c r="P285" t="str">
        <f t="shared" si="12"/>
        <v/>
      </c>
    </row>
    <row r="286" spans="2:16" x14ac:dyDescent="0.35">
      <c r="B286" s="87"/>
      <c r="C286" s="13"/>
      <c r="D286" s="13"/>
      <c r="E286" s="13"/>
      <c r="F286" s="161"/>
      <c r="P286" t="str">
        <f t="shared" si="12"/>
        <v/>
      </c>
    </row>
    <row r="287" spans="2:16" x14ac:dyDescent="0.35">
      <c r="B287" s="87"/>
      <c r="C287" s="13"/>
      <c r="D287" s="13"/>
      <c r="E287" s="13"/>
      <c r="F287" s="161"/>
      <c r="P287" t="str">
        <f t="shared" si="12"/>
        <v/>
      </c>
    </row>
    <row r="288" spans="2:16" x14ac:dyDescent="0.35">
      <c r="B288" s="87"/>
      <c r="C288" s="13"/>
      <c r="D288" s="13"/>
      <c r="E288" s="13"/>
      <c r="F288" s="161"/>
      <c r="P288" t="str">
        <f t="shared" si="12"/>
        <v/>
      </c>
    </row>
    <row r="289" spans="2:16" x14ac:dyDescent="0.35">
      <c r="B289" s="87"/>
      <c r="C289" s="13"/>
      <c r="D289" s="13"/>
      <c r="E289" s="13"/>
      <c r="F289" s="161"/>
      <c r="P289" t="str">
        <f t="shared" si="12"/>
        <v/>
      </c>
    </row>
    <row r="290" spans="2:16" x14ac:dyDescent="0.35">
      <c r="B290" s="87"/>
      <c r="C290" s="13"/>
      <c r="D290" s="13"/>
      <c r="E290" s="13"/>
      <c r="F290" s="161"/>
      <c r="P290" t="str">
        <f t="shared" si="12"/>
        <v/>
      </c>
    </row>
    <row r="291" spans="2:16" x14ac:dyDescent="0.35">
      <c r="B291" s="87"/>
      <c r="C291" s="13"/>
      <c r="D291" s="13"/>
      <c r="E291" s="13"/>
      <c r="F291" s="161"/>
      <c r="P291" t="str">
        <f t="shared" si="12"/>
        <v/>
      </c>
    </row>
    <row r="292" spans="2:16" x14ac:dyDescent="0.35">
      <c r="B292" s="87"/>
      <c r="C292" s="13"/>
      <c r="D292" s="13"/>
      <c r="E292" s="13"/>
      <c r="F292" s="161"/>
      <c r="P292" t="str">
        <f t="shared" si="12"/>
        <v/>
      </c>
    </row>
    <row r="293" spans="2:16" x14ac:dyDescent="0.35">
      <c r="B293" s="87"/>
      <c r="C293" s="13"/>
      <c r="D293" s="13"/>
      <c r="E293" s="13"/>
      <c r="F293" s="161"/>
      <c r="P293" t="str">
        <f t="shared" si="12"/>
        <v/>
      </c>
    </row>
    <row r="294" spans="2:16" x14ac:dyDescent="0.35">
      <c r="B294" s="87"/>
      <c r="C294" s="13"/>
      <c r="D294" s="13"/>
      <c r="E294" s="13"/>
      <c r="F294" s="161"/>
      <c r="P294" t="str">
        <f t="shared" si="12"/>
        <v/>
      </c>
    </row>
    <row r="295" spans="2:16" x14ac:dyDescent="0.35">
      <c r="B295" s="87"/>
      <c r="C295" s="13"/>
      <c r="D295" s="13"/>
      <c r="E295" s="13"/>
      <c r="F295" s="161"/>
      <c r="P295" t="str">
        <f t="shared" si="12"/>
        <v/>
      </c>
    </row>
    <row r="296" spans="2:16" x14ac:dyDescent="0.35">
      <c r="B296" s="87"/>
      <c r="C296" s="13"/>
      <c r="D296" s="13"/>
      <c r="E296" s="13"/>
      <c r="F296" s="161"/>
      <c r="P296" t="str">
        <f t="shared" si="12"/>
        <v/>
      </c>
    </row>
    <row r="297" spans="2:16" x14ac:dyDescent="0.35">
      <c r="B297" s="87"/>
      <c r="C297" s="13"/>
      <c r="D297" s="13"/>
      <c r="E297" s="13"/>
      <c r="F297" s="161"/>
      <c r="P297" t="str">
        <f t="shared" si="12"/>
        <v/>
      </c>
    </row>
    <row r="298" spans="2:16" x14ac:dyDescent="0.35">
      <c r="B298" s="87"/>
      <c r="C298" s="13"/>
      <c r="D298" s="13"/>
      <c r="E298" s="13"/>
      <c r="F298" s="161"/>
      <c r="P298" t="str">
        <f t="shared" si="12"/>
        <v/>
      </c>
    </row>
    <row r="299" spans="2:16" x14ac:dyDescent="0.35">
      <c r="B299" s="87"/>
      <c r="C299" s="13"/>
      <c r="D299" s="13"/>
      <c r="E299" s="13"/>
      <c r="F299" s="161"/>
      <c r="P299" t="str">
        <f t="shared" si="12"/>
        <v/>
      </c>
    </row>
    <row r="300" spans="2:16" x14ac:dyDescent="0.35">
      <c r="B300" s="87"/>
      <c r="C300" s="13"/>
      <c r="D300" s="13"/>
      <c r="E300" s="13"/>
      <c r="F300" s="161"/>
      <c r="P300" t="str">
        <f t="shared" si="12"/>
        <v/>
      </c>
    </row>
    <row r="301" spans="2:16" x14ac:dyDescent="0.35">
      <c r="B301" s="87"/>
      <c r="C301" s="13"/>
      <c r="D301" s="13"/>
      <c r="E301" s="13"/>
      <c r="F301" s="161"/>
      <c r="P301" t="str">
        <f t="shared" si="12"/>
        <v/>
      </c>
    </row>
    <row r="302" spans="2:16" x14ac:dyDescent="0.35">
      <c r="B302" s="87"/>
      <c r="C302" s="13"/>
      <c r="D302" s="13"/>
      <c r="E302" s="13"/>
      <c r="F302" s="161"/>
      <c r="P302" t="str">
        <f t="shared" si="12"/>
        <v/>
      </c>
    </row>
    <row r="303" spans="2:16" x14ac:dyDescent="0.35">
      <c r="B303" s="87"/>
      <c r="C303" s="13"/>
      <c r="D303" s="13"/>
      <c r="E303" s="13"/>
      <c r="F303" s="161"/>
      <c r="P303" t="str">
        <f t="shared" si="12"/>
        <v/>
      </c>
    </row>
    <row r="304" spans="2:16" x14ac:dyDescent="0.35">
      <c r="B304" s="87"/>
      <c r="C304" s="13"/>
      <c r="D304" s="13"/>
      <c r="E304" s="13"/>
      <c r="F304" s="161"/>
      <c r="P304" t="str">
        <f t="shared" si="12"/>
        <v/>
      </c>
    </row>
    <row r="305" spans="2:16" x14ac:dyDescent="0.35">
      <c r="B305" s="87"/>
      <c r="C305" s="13"/>
      <c r="D305" s="13"/>
      <c r="E305" s="13"/>
      <c r="F305" s="161"/>
      <c r="P305" t="str">
        <f t="shared" si="12"/>
        <v/>
      </c>
    </row>
    <row r="306" spans="2:16" x14ac:dyDescent="0.35">
      <c r="B306" s="87"/>
      <c r="C306" s="13"/>
      <c r="D306" s="13"/>
      <c r="E306" s="13"/>
      <c r="F306" s="161"/>
      <c r="P306" t="str">
        <f t="shared" si="12"/>
        <v/>
      </c>
    </row>
    <row r="307" spans="2:16" x14ac:dyDescent="0.35">
      <c r="B307" s="87"/>
      <c r="C307" s="13"/>
      <c r="D307" s="13"/>
      <c r="E307" s="13"/>
      <c r="F307" s="161"/>
      <c r="P307" t="str">
        <f t="shared" si="12"/>
        <v/>
      </c>
    </row>
    <row r="308" spans="2:16" x14ac:dyDescent="0.35">
      <c r="B308" s="87"/>
      <c r="C308" s="13"/>
      <c r="D308" s="13"/>
      <c r="E308" s="13"/>
      <c r="F308" s="161"/>
      <c r="P308" t="str">
        <f t="shared" si="12"/>
        <v/>
      </c>
    </row>
    <row r="309" spans="2:16" x14ac:dyDescent="0.35">
      <c r="B309" s="87"/>
      <c r="C309" s="13"/>
      <c r="D309" s="13"/>
      <c r="E309" s="13"/>
      <c r="F309" s="161"/>
      <c r="P309" t="str">
        <f t="shared" si="12"/>
        <v/>
      </c>
    </row>
    <row r="310" spans="2:16" x14ac:dyDescent="0.35">
      <c r="B310" s="87"/>
      <c r="C310" s="13"/>
      <c r="D310" s="13"/>
      <c r="E310" s="13"/>
      <c r="F310" s="161"/>
      <c r="P310" t="str">
        <f t="shared" si="12"/>
        <v/>
      </c>
    </row>
    <row r="311" spans="2:16" x14ac:dyDescent="0.35">
      <c r="B311" s="87"/>
      <c r="C311" s="13"/>
      <c r="D311" s="13"/>
      <c r="E311" s="13"/>
      <c r="F311" s="161"/>
      <c r="P311" t="str">
        <f t="shared" si="12"/>
        <v/>
      </c>
    </row>
    <row r="312" spans="2:16" x14ac:dyDescent="0.35">
      <c r="B312" s="87"/>
      <c r="C312" s="13"/>
      <c r="D312" s="13"/>
      <c r="E312" s="13"/>
      <c r="F312" s="161"/>
      <c r="P312" t="str">
        <f t="shared" si="12"/>
        <v/>
      </c>
    </row>
    <row r="313" spans="2:16" x14ac:dyDescent="0.35">
      <c r="B313" s="87"/>
      <c r="C313" s="13"/>
      <c r="D313" s="13"/>
      <c r="E313" s="13"/>
      <c r="F313" s="161"/>
      <c r="P313" t="str">
        <f t="shared" si="12"/>
        <v/>
      </c>
    </row>
    <row r="314" spans="2:16" x14ac:dyDescent="0.35">
      <c r="B314" s="87"/>
      <c r="C314" s="13"/>
      <c r="D314" s="13"/>
      <c r="E314" s="13"/>
      <c r="F314" s="161"/>
      <c r="P314" t="str">
        <f t="shared" si="12"/>
        <v/>
      </c>
    </row>
    <row r="315" spans="2:16" x14ac:dyDescent="0.35">
      <c r="B315" s="87"/>
      <c r="C315" s="13"/>
      <c r="D315" s="13"/>
      <c r="E315" s="13"/>
      <c r="F315" s="161"/>
      <c r="P315" t="str">
        <f t="shared" si="12"/>
        <v/>
      </c>
    </row>
    <row r="316" spans="2:16" x14ac:dyDescent="0.35">
      <c r="B316" s="87"/>
      <c r="C316" s="13"/>
      <c r="D316" s="13"/>
      <c r="E316" s="13"/>
      <c r="F316" s="161"/>
      <c r="P316" t="str">
        <f t="shared" si="12"/>
        <v/>
      </c>
    </row>
    <row r="317" spans="2:16" x14ac:dyDescent="0.35">
      <c r="B317" s="87"/>
      <c r="C317" s="13"/>
      <c r="D317" s="13"/>
      <c r="E317" s="13"/>
      <c r="F317" s="161"/>
      <c r="P317" t="str">
        <f t="shared" si="12"/>
        <v/>
      </c>
    </row>
    <row r="318" spans="2:16" x14ac:dyDescent="0.35">
      <c r="B318" s="88"/>
      <c r="C318" s="13"/>
      <c r="D318" s="13"/>
      <c r="E318" s="13"/>
      <c r="F318" s="161"/>
      <c r="P318" t="str">
        <f t="shared" si="12"/>
        <v/>
      </c>
    </row>
    <row r="319" spans="2:16" x14ac:dyDescent="0.35">
      <c r="B319" s="88"/>
      <c r="C319" s="13"/>
      <c r="D319" s="13"/>
      <c r="E319" s="13"/>
      <c r="F319" s="161"/>
      <c r="P319" t="str">
        <f t="shared" ref="P319:P326" si="13">IF(F319="","",VLOOKUP(F319,$AO$13:$AP$17,2,TRUE))</f>
        <v/>
      </c>
    </row>
    <row r="320" spans="2:16" x14ac:dyDescent="0.35">
      <c r="B320" s="88"/>
      <c r="C320" s="13"/>
      <c r="D320" s="13"/>
      <c r="E320" s="13"/>
      <c r="F320" s="161"/>
      <c r="P320" t="str">
        <f t="shared" si="13"/>
        <v/>
      </c>
    </row>
    <row r="321" spans="2:16" x14ac:dyDescent="0.35">
      <c r="B321" s="88"/>
      <c r="C321" s="13"/>
      <c r="D321" s="13"/>
      <c r="E321" s="13"/>
      <c r="F321" s="161"/>
      <c r="P321" t="str">
        <f t="shared" si="13"/>
        <v/>
      </c>
    </row>
    <row r="322" spans="2:16" x14ac:dyDescent="0.35">
      <c r="B322" s="88"/>
      <c r="C322" s="13"/>
      <c r="D322" s="13"/>
      <c r="E322" s="13"/>
      <c r="F322" s="161"/>
      <c r="P322" t="str">
        <f t="shared" si="13"/>
        <v/>
      </c>
    </row>
    <row r="323" spans="2:16" x14ac:dyDescent="0.35">
      <c r="B323" s="88"/>
      <c r="C323" s="13"/>
      <c r="D323" s="13"/>
      <c r="E323" s="13"/>
      <c r="F323" s="161"/>
      <c r="P323" t="str">
        <f t="shared" si="13"/>
        <v/>
      </c>
    </row>
    <row r="324" spans="2:16" x14ac:dyDescent="0.35">
      <c r="B324" s="88"/>
      <c r="C324" s="13"/>
      <c r="D324" s="13"/>
      <c r="E324" s="13"/>
      <c r="F324" s="161"/>
      <c r="P324" t="str">
        <f t="shared" si="13"/>
        <v/>
      </c>
    </row>
    <row r="325" spans="2:16" x14ac:dyDescent="0.35">
      <c r="B325" s="88"/>
      <c r="C325" s="13"/>
      <c r="D325" s="13"/>
      <c r="E325" s="13"/>
      <c r="F325" s="161"/>
      <c r="P325" t="str">
        <f t="shared" si="13"/>
        <v/>
      </c>
    </row>
    <row r="326" spans="2:16" x14ac:dyDescent="0.35">
      <c r="B326" s="88"/>
      <c r="C326" s="13"/>
      <c r="D326" s="13"/>
      <c r="E326" s="13"/>
      <c r="F326" s="161"/>
      <c r="P326" t="str">
        <f t="shared" si="13"/>
        <v/>
      </c>
    </row>
    <row r="327" spans="2:16" x14ac:dyDescent="0.35">
      <c r="B327" s="88"/>
      <c r="C327" s="13"/>
      <c r="D327" s="13"/>
      <c r="E327" s="13"/>
      <c r="F327" s="161"/>
    </row>
    <row r="328" spans="2:16" x14ac:dyDescent="0.35">
      <c r="B328" s="88"/>
      <c r="C328" s="13"/>
      <c r="D328" s="13"/>
      <c r="E328" s="13"/>
      <c r="F328" s="161"/>
    </row>
    <row r="329" spans="2:16" x14ac:dyDescent="0.35">
      <c r="B329" s="88"/>
      <c r="C329" s="13"/>
      <c r="D329" s="13"/>
      <c r="E329" s="13"/>
      <c r="F329" s="161"/>
    </row>
    <row r="330" spans="2:16" x14ac:dyDescent="0.35">
      <c r="B330" s="88"/>
      <c r="C330" s="13"/>
      <c r="D330" s="13"/>
      <c r="E330" s="13"/>
      <c r="F330" s="161"/>
    </row>
    <row r="331" spans="2:16" x14ac:dyDescent="0.35">
      <c r="B331" s="88"/>
      <c r="C331" s="13"/>
      <c r="D331" s="13"/>
      <c r="E331" s="13"/>
      <c r="F331" s="161"/>
    </row>
    <row r="332" spans="2:16" x14ac:dyDescent="0.35">
      <c r="B332" s="88"/>
      <c r="C332" s="13"/>
      <c r="D332" s="13"/>
      <c r="E332" s="13"/>
      <c r="F332" s="161"/>
    </row>
    <row r="333" spans="2:16" x14ac:dyDescent="0.35">
      <c r="B333" s="88"/>
      <c r="C333" s="13"/>
      <c r="D333" s="13"/>
      <c r="E333" s="13"/>
      <c r="F333" s="161"/>
    </row>
    <row r="334" spans="2:16" x14ac:dyDescent="0.35">
      <c r="B334" s="88"/>
      <c r="C334" s="13"/>
      <c r="D334" s="13"/>
      <c r="E334" s="13"/>
      <c r="F334" s="161"/>
    </row>
    <row r="335" spans="2:16" x14ac:dyDescent="0.35">
      <c r="B335" s="88"/>
      <c r="C335" s="13"/>
      <c r="D335" s="13"/>
      <c r="E335" s="13"/>
      <c r="F335" s="161"/>
    </row>
    <row r="336" spans="2:16" x14ac:dyDescent="0.35">
      <c r="B336" s="88"/>
      <c r="C336" s="13"/>
      <c r="D336" s="13"/>
      <c r="E336" s="13"/>
      <c r="F336" s="161"/>
    </row>
    <row r="337" spans="2:6" x14ac:dyDescent="0.35">
      <c r="B337" s="88"/>
      <c r="C337" s="13"/>
      <c r="D337" s="13"/>
      <c r="E337" s="13"/>
      <c r="F337" s="161"/>
    </row>
    <row r="338" spans="2:6" x14ac:dyDescent="0.35">
      <c r="B338" s="88"/>
      <c r="C338" s="13"/>
      <c r="D338" s="13"/>
      <c r="E338" s="13"/>
      <c r="F338" s="161"/>
    </row>
    <row r="339" spans="2:6" x14ac:dyDescent="0.35">
      <c r="B339" s="88"/>
      <c r="C339" s="13"/>
      <c r="D339" s="13"/>
      <c r="E339" s="13"/>
      <c r="F339" s="161"/>
    </row>
    <row r="340" spans="2:6" x14ac:dyDescent="0.35">
      <c r="B340" s="88"/>
      <c r="C340" s="13"/>
      <c r="D340" s="13"/>
      <c r="E340" s="13"/>
      <c r="F340" s="161"/>
    </row>
    <row r="341" spans="2:6" x14ac:dyDescent="0.35">
      <c r="B341" s="88"/>
      <c r="C341" s="13"/>
      <c r="D341" s="13"/>
      <c r="E341" s="13"/>
      <c r="F341" s="161"/>
    </row>
    <row r="342" spans="2:6" x14ac:dyDescent="0.35">
      <c r="B342" s="13"/>
      <c r="C342" s="13"/>
      <c r="D342" s="13"/>
      <c r="E342" s="13"/>
      <c r="F342" s="161"/>
    </row>
    <row r="343" spans="2:6" x14ac:dyDescent="0.35">
      <c r="B343" s="13"/>
      <c r="C343" s="13"/>
      <c r="D343" s="13"/>
      <c r="E343" s="13"/>
      <c r="F343" s="161"/>
    </row>
    <row r="344" spans="2:6" x14ac:dyDescent="0.35">
      <c r="B344" s="13"/>
      <c r="C344" s="13"/>
      <c r="D344" s="13"/>
      <c r="E344" s="13"/>
      <c r="F344" s="161"/>
    </row>
    <row r="345" spans="2:6" x14ac:dyDescent="0.35">
      <c r="B345" s="13"/>
      <c r="C345" s="13"/>
      <c r="D345" s="13"/>
      <c r="E345" s="13"/>
      <c r="F345" s="161"/>
    </row>
    <row r="346" spans="2:6" x14ac:dyDescent="0.35">
      <c r="B346" s="13"/>
      <c r="C346" s="13"/>
      <c r="D346" s="13"/>
      <c r="E346" s="13"/>
      <c r="F346" s="161"/>
    </row>
    <row r="347" spans="2:6" x14ac:dyDescent="0.35">
      <c r="B347" s="13"/>
      <c r="C347" s="13"/>
      <c r="D347" s="13"/>
      <c r="E347" s="13"/>
      <c r="F347" s="161"/>
    </row>
    <row r="348" spans="2:6" x14ac:dyDescent="0.35">
      <c r="B348" s="13"/>
      <c r="C348" s="13"/>
      <c r="D348" s="13"/>
      <c r="E348" s="13"/>
      <c r="F348" s="161"/>
    </row>
    <row r="349" spans="2:6" x14ac:dyDescent="0.35">
      <c r="B349" s="13"/>
      <c r="C349" s="13"/>
      <c r="D349" s="13"/>
      <c r="E349" s="13"/>
      <c r="F349" s="161"/>
    </row>
    <row r="350" spans="2:6" x14ac:dyDescent="0.35">
      <c r="B350" s="13"/>
      <c r="C350" s="13"/>
      <c r="D350" s="13"/>
      <c r="E350" s="13"/>
      <c r="F350" s="161"/>
    </row>
    <row r="351" spans="2:6" x14ac:dyDescent="0.35">
      <c r="B351" s="13"/>
      <c r="C351" s="13"/>
      <c r="D351" s="13"/>
      <c r="E351" s="13"/>
      <c r="F351" s="161"/>
    </row>
    <row r="352" spans="2:6" x14ac:dyDescent="0.35">
      <c r="B352" s="13"/>
      <c r="C352" s="13"/>
      <c r="D352" s="13"/>
      <c r="E352" s="13"/>
      <c r="F352" s="161"/>
    </row>
    <row r="353" spans="2:6" x14ac:dyDescent="0.35">
      <c r="B353" s="13"/>
      <c r="C353" s="13"/>
      <c r="D353" s="13"/>
      <c r="E353" s="13"/>
      <c r="F353" s="161"/>
    </row>
    <row r="354" spans="2:6" x14ac:dyDescent="0.35">
      <c r="B354" s="13"/>
      <c r="C354" s="13"/>
      <c r="D354" s="13"/>
      <c r="E354" s="13"/>
      <c r="F354" s="161"/>
    </row>
    <row r="355" spans="2:6" x14ac:dyDescent="0.35">
      <c r="B355" s="13"/>
      <c r="C355" s="13"/>
      <c r="D355" s="13"/>
      <c r="E355" s="13"/>
      <c r="F355" s="161"/>
    </row>
    <row r="356" spans="2:6" x14ac:dyDescent="0.35">
      <c r="B356" s="13"/>
      <c r="C356" s="13"/>
      <c r="D356" s="13"/>
      <c r="E356" s="13"/>
      <c r="F356" s="161"/>
    </row>
    <row r="357" spans="2:6" x14ac:dyDescent="0.35">
      <c r="B357" s="13"/>
      <c r="C357" s="13"/>
      <c r="D357" s="13"/>
      <c r="E357" s="13"/>
      <c r="F357" s="161"/>
    </row>
    <row r="358" spans="2:6" x14ac:dyDescent="0.35">
      <c r="B358" s="13"/>
      <c r="C358" s="13"/>
      <c r="D358" s="13"/>
      <c r="E358" s="13"/>
      <c r="F358" s="161"/>
    </row>
    <row r="359" spans="2:6" x14ac:dyDescent="0.35">
      <c r="B359" s="13"/>
      <c r="C359" s="13"/>
      <c r="D359" s="13"/>
      <c r="E359" s="13"/>
      <c r="F359" s="161"/>
    </row>
    <row r="360" spans="2:6" x14ac:dyDescent="0.35">
      <c r="B360" s="13"/>
      <c r="C360" s="13"/>
      <c r="D360" s="13"/>
      <c r="E360" s="13"/>
      <c r="F360" s="161"/>
    </row>
    <row r="361" spans="2:6" x14ac:dyDescent="0.35">
      <c r="B361" s="13"/>
      <c r="C361" s="13"/>
      <c r="D361" s="13"/>
      <c r="E361" s="13"/>
      <c r="F361" s="161"/>
    </row>
    <row r="362" spans="2:6" x14ac:dyDescent="0.35">
      <c r="B362" s="13"/>
      <c r="C362" s="13"/>
      <c r="D362" s="13"/>
      <c r="E362" s="13"/>
      <c r="F362" s="161"/>
    </row>
    <row r="363" spans="2:6" x14ac:dyDescent="0.35">
      <c r="B363" s="13"/>
      <c r="C363" s="13"/>
      <c r="D363" s="13"/>
      <c r="E363" s="13"/>
      <c r="F363" s="161"/>
    </row>
    <row r="364" spans="2:6" x14ac:dyDescent="0.35">
      <c r="B364" s="13"/>
      <c r="C364" s="13"/>
      <c r="D364" s="13"/>
      <c r="E364" s="13"/>
      <c r="F364" s="161"/>
    </row>
    <row r="365" spans="2:6" x14ac:dyDescent="0.35">
      <c r="B365" s="13"/>
      <c r="C365" s="13"/>
      <c r="D365" s="13"/>
      <c r="E365" s="13"/>
      <c r="F365" s="161"/>
    </row>
    <row r="366" spans="2:6" x14ac:dyDescent="0.35">
      <c r="B366" s="13"/>
      <c r="C366" s="13"/>
      <c r="D366" s="13"/>
      <c r="E366" s="13"/>
      <c r="F366" s="161"/>
    </row>
    <row r="367" spans="2:6" x14ac:dyDescent="0.35">
      <c r="B367" s="13"/>
      <c r="C367" s="13"/>
      <c r="D367" s="13"/>
      <c r="E367" s="13"/>
      <c r="F367" s="161"/>
    </row>
    <row r="368" spans="2:6" x14ac:dyDescent="0.35">
      <c r="B368" s="13"/>
      <c r="C368" s="13"/>
      <c r="D368" s="13"/>
      <c r="E368" s="13"/>
      <c r="F368" s="161"/>
    </row>
    <row r="369" spans="2:6" x14ac:dyDescent="0.35">
      <c r="B369" s="13"/>
      <c r="C369" s="13"/>
      <c r="D369" s="13"/>
      <c r="E369" s="13"/>
      <c r="F369" s="161"/>
    </row>
    <row r="370" spans="2:6" x14ac:dyDescent="0.35">
      <c r="B370" s="13"/>
      <c r="C370" s="13"/>
      <c r="D370" s="13"/>
      <c r="E370" s="13"/>
      <c r="F370" s="161"/>
    </row>
    <row r="371" spans="2:6" x14ac:dyDescent="0.35">
      <c r="B371" s="13"/>
      <c r="C371" s="13"/>
      <c r="D371" s="13"/>
      <c r="E371" s="13"/>
      <c r="F371" s="161"/>
    </row>
    <row r="372" spans="2:6" x14ac:dyDescent="0.35">
      <c r="B372" s="13"/>
      <c r="C372" s="13"/>
      <c r="D372" s="13"/>
      <c r="E372" s="13"/>
      <c r="F372" s="161"/>
    </row>
    <row r="373" spans="2:6" x14ac:dyDescent="0.35">
      <c r="B373" s="13"/>
      <c r="C373" s="13"/>
      <c r="D373" s="13"/>
      <c r="E373" s="13"/>
      <c r="F373" s="161"/>
    </row>
    <row r="374" spans="2:6" x14ac:dyDescent="0.35">
      <c r="B374" s="13"/>
      <c r="C374" s="13"/>
      <c r="D374" s="13"/>
      <c r="E374" s="13"/>
      <c r="F374" s="161"/>
    </row>
    <row r="375" spans="2:6" x14ac:dyDescent="0.35">
      <c r="B375" s="13"/>
      <c r="C375" s="13"/>
      <c r="D375" s="13"/>
      <c r="E375" s="13"/>
      <c r="F375" s="161"/>
    </row>
    <row r="376" spans="2:6" x14ac:dyDescent="0.35">
      <c r="B376" s="13"/>
      <c r="C376" s="13"/>
      <c r="D376" s="13"/>
      <c r="E376" s="13"/>
      <c r="F376" s="161"/>
    </row>
    <row r="377" spans="2:6" x14ac:dyDescent="0.35">
      <c r="B377" s="13"/>
      <c r="C377" s="13"/>
      <c r="D377" s="13"/>
      <c r="E377" s="13"/>
      <c r="F377" s="161"/>
    </row>
    <row r="378" spans="2:6" x14ac:dyDescent="0.35">
      <c r="B378" s="13"/>
      <c r="C378" s="13"/>
      <c r="D378" s="13"/>
      <c r="E378" s="13"/>
      <c r="F378" s="161"/>
    </row>
    <row r="379" spans="2:6" x14ac:dyDescent="0.35">
      <c r="B379" s="13"/>
      <c r="C379" s="13"/>
      <c r="D379" s="13"/>
      <c r="E379" s="13"/>
      <c r="F379" s="161"/>
    </row>
    <row r="380" spans="2:6" x14ac:dyDescent="0.35">
      <c r="B380" s="13"/>
      <c r="C380" s="13"/>
      <c r="D380" s="13"/>
      <c r="E380" s="13"/>
      <c r="F380" s="161"/>
    </row>
    <row r="381" spans="2:6" x14ac:dyDescent="0.35">
      <c r="B381" s="13"/>
      <c r="C381" s="13"/>
      <c r="D381" s="13"/>
      <c r="E381" s="13"/>
      <c r="F381" s="161"/>
    </row>
    <row r="382" spans="2:6" x14ac:dyDescent="0.35">
      <c r="B382" s="13"/>
      <c r="C382" s="13"/>
      <c r="D382" s="13"/>
      <c r="E382" s="13"/>
      <c r="F382" s="161"/>
    </row>
    <row r="383" spans="2:6" x14ac:dyDescent="0.35">
      <c r="B383" s="13"/>
      <c r="C383" s="13"/>
      <c r="D383" s="13"/>
      <c r="E383" s="13"/>
      <c r="F383" s="161"/>
    </row>
    <row r="384" spans="2:6" x14ac:dyDescent="0.35">
      <c r="B384" s="13"/>
      <c r="C384" s="13"/>
      <c r="D384" s="13"/>
      <c r="E384" s="13"/>
      <c r="F384" s="161"/>
    </row>
    <row r="385" spans="2:6" x14ac:dyDescent="0.35">
      <c r="B385" s="13"/>
      <c r="C385" s="13"/>
      <c r="D385" s="13"/>
      <c r="E385" s="13"/>
      <c r="F385" s="161"/>
    </row>
    <row r="386" spans="2:6" x14ac:dyDescent="0.35">
      <c r="B386" s="13"/>
      <c r="C386" s="13"/>
      <c r="D386" s="13"/>
      <c r="E386" s="13"/>
      <c r="F386" s="161"/>
    </row>
    <row r="387" spans="2:6" x14ac:dyDescent="0.35">
      <c r="B387" s="13"/>
      <c r="C387" s="13"/>
      <c r="D387" s="13"/>
      <c r="E387" s="13"/>
      <c r="F387" s="161"/>
    </row>
    <row r="388" spans="2:6" x14ac:dyDescent="0.35">
      <c r="B388" s="13"/>
      <c r="C388" s="13"/>
      <c r="D388" s="13"/>
      <c r="E388" s="13"/>
      <c r="F388" s="161"/>
    </row>
    <row r="389" spans="2:6" x14ac:dyDescent="0.35">
      <c r="B389" s="13"/>
      <c r="C389" s="13"/>
      <c r="D389" s="13"/>
      <c r="E389" s="13"/>
      <c r="F389" s="161"/>
    </row>
    <row r="390" spans="2:6" x14ac:dyDescent="0.35">
      <c r="B390" s="13"/>
      <c r="C390" s="13"/>
      <c r="D390" s="13"/>
      <c r="E390" s="13"/>
      <c r="F390" s="161"/>
    </row>
    <row r="391" spans="2:6" x14ac:dyDescent="0.35">
      <c r="B391" s="13"/>
      <c r="C391" s="13"/>
      <c r="D391" s="13"/>
      <c r="E391" s="13"/>
      <c r="F391" s="161"/>
    </row>
    <row r="392" spans="2:6" x14ac:dyDescent="0.35">
      <c r="B392" s="13"/>
      <c r="C392" s="13"/>
      <c r="D392" s="13"/>
      <c r="E392" s="13"/>
      <c r="F392" s="161"/>
    </row>
    <row r="393" spans="2:6" x14ac:dyDescent="0.35">
      <c r="B393" s="13"/>
      <c r="C393" s="13"/>
      <c r="D393" s="13"/>
      <c r="E393" s="13"/>
      <c r="F393" s="161"/>
    </row>
    <row r="394" spans="2:6" x14ac:dyDescent="0.35">
      <c r="B394" s="13"/>
      <c r="C394" s="13"/>
      <c r="D394" s="13"/>
      <c r="E394" s="13"/>
      <c r="F394" s="161"/>
    </row>
    <row r="395" spans="2:6" x14ac:dyDescent="0.35">
      <c r="B395" s="13"/>
      <c r="C395" s="13"/>
      <c r="D395" s="13"/>
      <c r="E395" s="13"/>
      <c r="F395" s="161"/>
    </row>
    <row r="396" spans="2:6" x14ac:dyDescent="0.35">
      <c r="B396" s="13"/>
      <c r="C396" s="13"/>
      <c r="D396" s="13"/>
      <c r="E396" s="13"/>
      <c r="F396" s="161"/>
    </row>
    <row r="397" spans="2:6" x14ac:dyDescent="0.35">
      <c r="B397" s="13"/>
      <c r="C397" s="13"/>
      <c r="D397" s="13"/>
      <c r="E397" s="13"/>
      <c r="F397" s="161"/>
    </row>
    <row r="398" spans="2:6" x14ac:dyDescent="0.35">
      <c r="B398" s="13"/>
      <c r="C398" s="13"/>
      <c r="D398" s="13"/>
      <c r="E398" s="13"/>
      <c r="F398" s="161"/>
    </row>
    <row r="399" spans="2:6" x14ac:dyDescent="0.35">
      <c r="B399" s="13"/>
      <c r="C399" s="13"/>
      <c r="D399" s="13"/>
      <c r="E399" s="13"/>
      <c r="F399" s="161"/>
    </row>
    <row r="400" spans="2:6" x14ac:dyDescent="0.35">
      <c r="B400" s="13"/>
      <c r="C400" s="13"/>
      <c r="D400" s="13"/>
      <c r="E400" s="13"/>
      <c r="F400" s="161"/>
    </row>
    <row r="401" spans="2:6" x14ac:dyDescent="0.35">
      <c r="B401" s="13"/>
      <c r="C401" s="13"/>
      <c r="D401" s="13"/>
      <c r="E401" s="13"/>
      <c r="F401" s="161"/>
    </row>
    <row r="402" spans="2:6" x14ac:dyDescent="0.35">
      <c r="B402" s="13"/>
      <c r="C402" s="13"/>
      <c r="D402" s="13"/>
      <c r="E402" s="13"/>
      <c r="F402" s="161"/>
    </row>
    <row r="403" spans="2:6" x14ac:dyDescent="0.35">
      <c r="B403" s="13"/>
      <c r="C403" s="13"/>
      <c r="D403" s="13"/>
      <c r="E403" s="13"/>
      <c r="F403" s="161"/>
    </row>
    <row r="404" spans="2:6" x14ac:dyDescent="0.35">
      <c r="B404" s="13"/>
      <c r="C404" s="13"/>
      <c r="D404" s="13"/>
      <c r="E404" s="13"/>
      <c r="F404" s="161"/>
    </row>
    <row r="405" spans="2:6" x14ac:dyDescent="0.35">
      <c r="B405" s="13"/>
      <c r="C405" s="13"/>
      <c r="D405" s="13"/>
      <c r="E405" s="13"/>
      <c r="F405" s="161"/>
    </row>
    <row r="406" spans="2:6" x14ac:dyDescent="0.35">
      <c r="B406" s="13"/>
      <c r="C406" s="13"/>
      <c r="D406" s="13"/>
      <c r="E406" s="13"/>
      <c r="F406" s="161"/>
    </row>
    <row r="407" spans="2:6" x14ac:dyDescent="0.35">
      <c r="B407" s="13"/>
      <c r="C407" s="13"/>
      <c r="D407" s="13"/>
      <c r="E407" s="13"/>
      <c r="F407" s="161"/>
    </row>
    <row r="408" spans="2:6" x14ac:dyDescent="0.35">
      <c r="B408" s="13"/>
      <c r="C408" s="13"/>
      <c r="D408" s="13"/>
      <c r="E408" s="13"/>
      <c r="F408" s="161"/>
    </row>
    <row r="409" spans="2:6" x14ac:dyDescent="0.35">
      <c r="B409" s="13"/>
      <c r="C409" s="13"/>
      <c r="D409" s="13"/>
      <c r="E409" s="13"/>
      <c r="F409" s="161"/>
    </row>
    <row r="410" spans="2:6" x14ac:dyDescent="0.35">
      <c r="B410" s="13"/>
      <c r="C410" s="13"/>
      <c r="D410" s="13"/>
      <c r="E410" s="13"/>
      <c r="F410" s="161"/>
    </row>
    <row r="411" spans="2:6" x14ac:dyDescent="0.35">
      <c r="B411" s="13"/>
      <c r="C411" s="13"/>
      <c r="D411" s="13"/>
      <c r="E411" s="13"/>
      <c r="F411" s="161"/>
    </row>
    <row r="412" spans="2:6" x14ac:dyDescent="0.35">
      <c r="B412" s="13"/>
      <c r="C412" s="13"/>
      <c r="D412" s="13"/>
      <c r="E412" s="13"/>
      <c r="F412" s="161"/>
    </row>
    <row r="413" spans="2:6" x14ac:dyDescent="0.35">
      <c r="B413" s="13"/>
      <c r="C413" s="13"/>
      <c r="D413" s="13"/>
      <c r="E413" s="13"/>
      <c r="F413" s="161"/>
    </row>
    <row r="414" spans="2:6" x14ac:dyDescent="0.35">
      <c r="B414" s="13"/>
      <c r="C414" s="13"/>
      <c r="D414" s="13"/>
      <c r="E414" s="13"/>
      <c r="F414" s="161"/>
    </row>
    <row r="415" spans="2:6" x14ac:dyDescent="0.35">
      <c r="B415" s="13"/>
      <c r="C415" s="13"/>
      <c r="D415" s="13"/>
      <c r="E415" s="13"/>
      <c r="F415" s="161"/>
    </row>
    <row r="416" spans="2:6" x14ac:dyDescent="0.35">
      <c r="B416" s="13"/>
      <c r="C416" s="13"/>
      <c r="D416" s="13"/>
      <c r="E416" s="13"/>
      <c r="F416" s="161"/>
    </row>
    <row r="417" spans="2:6" x14ac:dyDescent="0.35">
      <c r="B417" s="13"/>
      <c r="C417" s="13"/>
      <c r="D417" s="13"/>
      <c r="E417" s="13"/>
      <c r="F417" s="161"/>
    </row>
    <row r="418" spans="2:6" x14ac:dyDescent="0.35">
      <c r="B418" s="13"/>
      <c r="C418" s="13"/>
      <c r="D418" s="13"/>
      <c r="E418" s="13"/>
      <c r="F418" s="161"/>
    </row>
    <row r="419" spans="2:6" x14ac:dyDescent="0.35">
      <c r="B419" s="13"/>
      <c r="C419" s="13"/>
      <c r="D419" s="13"/>
      <c r="E419" s="13"/>
      <c r="F419" s="161"/>
    </row>
    <row r="420" spans="2:6" x14ac:dyDescent="0.35">
      <c r="B420" s="13"/>
      <c r="C420" s="13"/>
      <c r="D420" s="13"/>
      <c r="E420" s="13"/>
      <c r="F420" s="161"/>
    </row>
    <row r="421" spans="2:6" x14ac:dyDescent="0.35">
      <c r="B421" s="13"/>
      <c r="C421" s="13"/>
      <c r="D421" s="13"/>
      <c r="E421" s="13"/>
      <c r="F421" s="161"/>
    </row>
    <row r="422" spans="2:6" x14ac:dyDescent="0.35">
      <c r="B422" s="13"/>
      <c r="C422" s="13"/>
      <c r="D422" s="13"/>
      <c r="E422" s="13"/>
      <c r="F422" s="161"/>
    </row>
    <row r="423" spans="2:6" x14ac:dyDescent="0.35">
      <c r="B423" s="13"/>
      <c r="C423" s="13"/>
      <c r="D423" s="13"/>
      <c r="E423" s="13"/>
      <c r="F423" s="161"/>
    </row>
    <row r="424" spans="2:6" x14ac:dyDescent="0.35">
      <c r="B424" s="13"/>
      <c r="C424" s="13"/>
      <c r="D424" s="13"/>
      <c r="E424" s="13"/>
      <c r="F424" s="161"/>
    </row>
    <row r="425" spans="2:6" x14ac:dyDescent="0.35">
      <c r="B425" s="13"/>
      <c r="C425" s="13"/>
      <c r="D425" s="13"/>
      <c r="E425" s="13"/>
      <c r="F425" s="161"/>
    </row>
    <row r="426" spans="2:6" x14ac:dyDescent="0.35">
      <c r="B426" s="13"/>
      <c r="C426" s="13"/>
      <c r="D426" s="13"/>
      <c r="E426" s="13"/>
      <c r="F426" s="161"/>
    </row>
    <row r="427" spans="2:6" x14ac:dyDescent="0.35">
      <c r="B427" s="13"/>
      <c r="C427" s="13"/>
      <c r="D427" s="13"/>
      <c r="E427" s="13"/>
      <c r="F427" s="161"/>
    </row>
    <row r="428" spans="2:6" x14ac:dyDescent="0.35">
      <c r="B428" s="13"/>
      <c r="C428" s="13"/>
      <c r="D428" s="13"/>
      <c r="E428" s="13"/>
      <c r="F428" s="161"/>
    </row>
    <row r="429" spans="2:6" x14ac:dyDescent="0.35">
      <c r="B429" s="13"/>
      <c r="C429" s="13"/>
      <c r="D429" s="13"/>
      <c r="E429" s="13"/>
      <c r="F429" s="161"/>
    </row>
    <row r="430" spans="2:6" x14ac:dyDescent="0.35">
      <c r="B430" s="13"/>
      <c r="C430" s="13"/>
      <c r="D430" s="13"/>
      <c r="E430" s="13"/>
      <c r="F430" s="161"/>
    </row>
    <row r="431" spans="2:6" x14ac:dyDescent="0.35">
      <c r="B431" s="13"/>
      <c r="C431" s="13"/>
      <c r="D431" s="13"/>
      <c r="E431" s="13"/>
      <c r="F431" s="161"/>
    </row>
    <row r="432" spans="2:6" x14ac:dyDescent="0.35">
      <c r="B432" s="13"/>
      <c r="C432" s="13"/>
      <c r="D432" s="13"/>
      <c r="E432" s="13"/>
      <c r="F432" s="161"/>
    </row>
    <row r="433" spans="2:6" x14ac:dyDescent="0.35">
      <c r="B433" s="13"/>
      <c r="C433" s="13"/>
      <c r="D433" s="13"/>
      <c r="E433" s="13"/>
      <c r="F433" s="161"/>
    </row>
    <row r="434" spans="2:6" x14ac:dyDescent="0.35">
      <c r="B434" s="13"/>
      <c r="C434" s="13"/>
      <c r="D434" s="13"/>
      <c r="E434" s="13"/>
      <c r="F434" s="161"/>
    </row>
    <row r="435" spans="2:6" x14ac:dyDescent="0.35">
      <c r="B435" s="13"/>
      <c r="C435" s="13"/>
      <c r="D435" s="13"/>
      <c r="E435" s="13"/>
      <c r="F435" s="161"/>
    </row>
    <row r="436" spans="2:6" x14ac:dyDescent="0.35">
      <c r="B436" s="13"/>
      <c r="C436" s="13"/>
      <c r="D436" s="13"/>
      <c r="E436" s="13"/>
      <c r="F436" s="161"/>
    </row>
    <row r="437" spans="2:6" x14ac:dyDescent="0.35">
      <c r="B437" s="13"/>
      <c r="C437" s="13"/>
      <c r="D437" s="13"/>
      <c r="E437" s="13"/>
      <c r="F437" s="161"/>
    </row>
    <row r="438" spans="2:6" x14ac:dyDescent="0.35">
      <c r="B438" s="13"/>
      <c r="C438" s="13"/>
      <c r="D438" s="13"/>
      <c r="E438" s="13"/>
      <c r="F438" s="161"/>
    </row>
    <row r="439" spans="2:6" x14ac:dyDescent="0.35">
      <c r="B439" s="13"/>
      <c r="C439" s="13"/>
      <c r="D439" s="13"/>
      <c r="E439" s="13"/>
      <c r="F439" s="161"/>
    </row>
    <row r="440" spans="2:6" x14ac:dyDescent="0.35">
      <c r="B440" s="13"/>
      <c r="C440" s="13"/>
      <c r="D440" s="13"/>
      <c r="E440" s="13"/>
      <c r="F440" s="161"/>
    </row>
    <row r="441" spans="2:6" x14ac:dyDescent="0.35">
      <c r="B441" s="13"/>
      <c r="C441" s="13"/>
      <c r="D441" s="13"/>
      <c r="E441" s="13"/>
      <c r="F441" s="161"/>
    </row>
    <row r="442" spans="2:6" x14ac:dyDescent="0.35">
      <c r="B442" s="13"/>
      <c r="C442" s="13"/>
      <c r="D442" s="13"/>
      <c r="E442" s="13"/>
      <c r="F442" s="161"/>
    </row>
    <row r="443" spans="2:6" x14ac:dyDescent="0.35">
      <c r="B443" s="13"/>
      <c r="C443" s="13"/>
      <c r="D443" s="13"/>
      <c r="E443" s="13"/>
      <c r="F443" s="161"/>
    </row>
    <row r="444" spans="2:6" x14ac:dyDescent="0.35">
      <c r="B444" s="13"/>
      <c r="C444" s="13"/>
      <c r="D444" s="13"/>
      <c r="E444" s="13"/>
      <c r="F444" s="161"/>
    </row>
    <row r="445" spans="2:6" x14ac:dyDescent="0.35">
      <c r="B445" s="13"/>
      <c r="C445" s="13"/>
      <c r="D445" s="13"/>
      <c r="E445" s="13"/>
      <c r="F445" s="161"/>
    </row>
    <row r="446" spans="2:6" x14ac:dyDescent="0.35">
      <c r="B446" s="13"/>
      <c r="C446" s="13"/>
      <c r="D446" s="13"/>
      <c r="E446" s="13"/>
      <c r="F446" s="160"/>
    </row>
    <row r="447" spans="2:6" x14ac:dyDescent="0.35">
      <c r="B447" s="13"/>
      <c r="C447" s="13"/>
      <c r="D447" s="13"/>
      <c r="E447" s="13"/>
      <c r="F447" s="160"/>
    </row>
    <row r="448" spans="2:6" x14ac:dyDescent="0.35">
      <c r="B448" s="13"/>
      <c r="C448" s="13"/>
      <c r="D448" s="13"/>
      <c r="E448" s="13"/>
      <c r="F448" s="160"/>
    </row>
    <row r="449" spans="2:6" x14ac:dyDescent="0.35">
      <c r="B449" s="13"/>
      <c r="C449" s="13"/>
      <c r="D449" s="13"/>
      <c r="E449" s="13"/>
      <c r="F449" s="160"/>
    </row>
    <row r="450" spans="2:6" x14ac:dyDescent="0.35">
      <c r="B450" s="13"/>
      <c r="C450" s="13"/>
      <c r="D450" s="13"/>
      <c r="E450" s="13"/>
      <c r="F450" s="160"/>
    </row>
    <row r="451" spans="2:6" x14ac:dyDescent="0.35">
      <c r="B451" s="13"/>
      <c r="C451" s="13"/>
      <c r="D451" s="13"/>
      <c r="E451" s="13"/>
      <c r="F451" s="160"/>
    </row>
    <row r="452" spans="2:6" x14ac:dyDescent="0.35">
      <c r="B452" s="13"/>
      <c r="C452" s="13"/>
      <c r="D452" s="13"/>
      <c r="E452" s="13"/>
      <c r="F452" s="160"/>
    </row>
    <row r="453" spans="2:6" x14ac:dyDescent="0.35">
      <c r="B453" s="13"/>
      <c r="C453" s="13"/>
      <c r="D453" s="13"/>
      <c r="E453" s="13"/>
      <c r="F453" s="160"/>
    </row>
    <row r="454" spans="2:6" x14ac:dyDescent="0.35">
      <c r="B454" s="13"/>
      <c r="C454" s="13"/>
      <c r="D454" s="13"/>
      <c r="E454" s="13"/>
      <c r="F454" s="160"/>
    </row>
    <row r="455" spans="2:6" x14ac:dyDescent="0.35">
      <c r="B455" s="13"/>
      <c r="C455" s="13"/>
      <c r="D455" s="13"/>
      <c r="E455" s="13"/>
      <c r="F455" s="160"/>
    </row>
    <row r="456" spans="2:6" x14ac:dyDescent="0.35">
      <c r="B456" s="13"/>
      <c r="C456" s="13"/>
      <c r="D456" s="13"/>
      <c r="E456" s="13"/>
      <c r="F456" s="160"/>
    </row>
    <row r="457" spans="2:6" x14ac:dyDescent="0.35">
      <c r="B457" s="13"/>
      <c r="C457" s="13"/>
      <c r="D457" s="13"/>
      <c r="E457" s="13"/>
      <c r="F457" s="160"/>
    </row>
    <row r="458" spans="2:6" x14ac:dyDescent="0.35">
      <c r="B458" s="13"/>
      <c r="C458" s="13"/>
      <c r="D458" s="13"/>
      <c r="E458" s="13"/>
      <c r="F458" s="160"/>
    </row>
    <row r="459" spans="2:6" x14ac:dyDescent="0.35">
      <c r="B459" s="13"/>
      <c r="C459" s="13"/>
      <c r="D459" s="13"/>
      <c r="E459" s="13"/>
      <c r="F459" s="160"/>
    </row>
    <row r="460" spans="2:6" x14ac:dyDescent="0.35">
      <c r="B460" s="13"/>
      <c r="C460" s="13"/>
      <c r="D460" s="13"/>
      <c r="E460" s="13"/>
      <c r="F460" s="160"/>
    </row>
    <row r="461" spans="2:6" x14ac:dyDescent="0.35">
      <c r="B461" s="13"/>
      <c r="C461" s="13"/>
      <c r="D461" s="13"/>
      <c r="E461" s="13"/>
      <c r="F461" s="160"/>
    </row>
    <row r="462" spans="2:6" x14ac:dyDescent="0.35">
      <c r="B462" s="13"/>
      <c r="C462" s="13"/>
      <c r="D462" s="13"/>
      <c r="E462" s="13"/>
      <c r="F462" s="160"/>
    </row>
    <row r="463" spans="2:6" x14ac:dyDescent="0.35">
      <c r="B463" s="13"/>
      <c r="C463" s="13"/>
      <c r="D463" s="13"/>
      <c r="E463" s="13"/>
      <c r="F463" s="160"/>
    </row>
    <row r="464" spans="2:6" x14ac:dyDescent="0.35">
      <c r="B464" s="13"/>
      <c r="C464" s="13"/>
      <c r="D464" s="13"/>
      <c r="E464" s="13"/>
      <c r="F464" s="160"/>
    </row>
    <row r="465" spans="2:6" x14ac:dyDescent="0.35">
      <c r="B465" s="13"/>
      <c r="C465" s="13"/>
      <c r="D465" s="13"/>
      <c r="E465" s="13"/>
      <c r="F465" s="160"/>
    </row>
    <row r="466" spans="2:6" x14ac:dyDescent="0.35">
      <c r="B466" s="13"/>
      <c r="C466" s="13"/>
      <c r="D466" s="13"/>
      <c r="E466" s="13"/>
      <c r="F466" s="160"/>
    </row>
    <row r="467" spans="2:6" x14ac:dyDescent="0.35">
      <c r="B467" s="13"/>
      <c r="C467" s="13"/>
      <c r="D467" s="13"/>
      <c r="E467" s="13"/>
      <c r="F467" s="160"/>
    </row>
    <row r="468" spans="2:6" x14ac:dyDescent="0.35">
      <c r="B468" s="13"/>
      <c r="C468" s="13"/>
      <c r="D468" s="13"/>
      <c r="E468" s="13"/>
      <c r="F468" s="160"/>
    </row>
    <row r="469" spans="2:6" x14ac:dyDescent="0.35">
      <c r="B469" s="13"/>
      <c r="C469" s="13"/>
      <c r="D469" s="13"/>
      <c r="E469" s="13"/>
      <c r="F469" s="160"/>
    </row>
    <row r="470" spans="2:6" x14ac:dyDescent="0.35">
      <c r="B470" s="13"/>
      <c r="C470" s="13"/>
      <c r="D470" s="13"/>
      <c r="E470" s="13"/>
      <c r="F470" s="160"/>
    </row>
    <row r="471" spans="2:6" x14ac:dyDescent="0.35">
      <c r="B471" s="13"/>
      <c r="C471" s="13"/>
      <c r="D471" s="13"/>
      <c r="E471" s="13"/>
      <c r="F471" s="160"/>
    </row>
    <row r="472" spans="2:6" x14ac:dyDescent="0.35">
      <c r="B472" s="13"/>
      <c r="C472" s="13"/>
      <c r="D472" s="13"/>
      <c r="E472" s="13"/>
      <c r="F472" s="160"/>
    </row>
    <row r="473" spans="2:6" x14ac:dyDescent="0.35">
      <c r="B473" s="13"/>
      <c r="C473" s="13"/>
      <c r="D473" s="13"/>
      <c r="E473" s="13"/>
      <c r="F473" s="160"/>
    </row>
    <row r="474" spans="2:6" x14ac:dyDescent="0.35">
      <c r="B474" s="13"/>
      <c r="C474" s="13"/>
      <c r="D474" s="13"/>
      <c r="E474" s="13"/>
      <c r="F474" s="160"/>
    </row>
    <row r="475" spans="2:6" x14ac:dyDescent="0.35">
      <c r="B475" s="13"/>
      <c r="C475" s="13"/>
      <c r="D475" s="13"/>
      <c r="E475" s="13"/>
      <c r="F475" s="160"/>
    </row>
    <row r="476" spans="2:6" x14ac:dyDescent="0.35">
      <c r="B476" s="13"/>
      <c r="C476" s="13"/>
      <c r="D476" s="13"/>
      <c r="E476" s="13"/>
      <c r="F476" s="160"/>
    </row>
    <row r="477" spans="2:6" x14ac:dyDescent="0.35">
      <c r="B477" s="13"/>
      <c r="C477" s="13"/>
      <c r="D477" s="13"/>
      <c r="E477" s="13"/>
      <c r="F477" s="160"/>
    </row>
    <row r="478" spans="2:6" x14ac:dyDescent="0.35">
      <c r="B478" s="13"/>
      <c r="C478" s="13"/>
      <c r="D478" s="13"/>
      <c r="E478" s="13"/>
      <c r="F478" s="160"/>
    </row>
    <row r="479" spans="2:6" x14ac:dyDescent="0.35">
      <c r="B479" s="13"/>
      <c r="C479" s="13"/>
      <c r="D479" s="13"/>
      <c r="E479" s="13"/>
      <c r="F479" s="160"/>
    </row>
    <row r="480" spans="2:6" x14ac:dyDescent="0.35">
      <c r="B480" s="13"/>
      <c r="C480" s="13"/>
      <c r="D480" s="13"/>
      <c r="E480" s="13"/>
      <c r="F480" s="160"/>
    </row>
    <row r="481" spans="2:6" x14ac:dyDescent="0.35">
      <c r="B481" s="13"/>
      <c r="C481" s="13"/>
      <c r="D481" s="13"/>
      <c r="E481" s="13"/>
      <c r="F481" s="160"/>
    </row>
    <row r="482" spans="2:6" x14ac:dyDescent="0.35">
      <c r="B482" s="13"/>
      <c r="C482" s="13"/>
      <c r="D482" s="13"/>
      <c r="E482" s="13"/>
      <c r="F482" s="160"/>
    </row>
    <row r="483" spans="2:6" x14ac:dyDescent="0.35">
      <c r="B483" s="13"/>
      <c r="C483" s="13"/>
      <c r="D483" s="13"/>
      <c r="E483" s="13"/>
      <c r="F483" s="160"/>
    </row>
    <row r="484" spans="2:6" x14ac:dyDescent="0.35">
      <c r="B484" s="13"/>
      <c r="C484" s="13"/>
      <c r="D484" s="13"/>
      <c r="E484" s="13"/>
      <c r="F484" s="160"/>
    </row>
    <row r="485" spans="2:6" x14ac:dyDescent="0.35">
      <c r="B485" s="13"/>
      <c r="C485" s="13"/>
      <c r="D485" s="13"/>
      <c r="E485" s="13"/>
      <c r="F485" s="160"/>
    </row>
    <row r="486" spans="2:6" x14ac:dyDescent="0.35">
      <c r="B486" s="13"/>
      <c r="C486" s="13"/>
      <c r="D486" s="13"/>
      <c r="E486" s="13"/>
      <c r="F486" s="160"/>
    </row>
    <row r="487" spans="2:6" x14ac:dyDescent="0.35">
      <c r="B487" s="13"/>
      <c r="C487" s="13"/>
      <c r="D487" s="13"/>
      <c r="E487" s="13"/>
      <c r="F487" s="160"/>
    </row>
    <row r="488" spans="2:6" x14ac:dyDescent="0.35">
      <c r="B488" s="13"/>
      <c r="C488" s="13"/>
      <c r="D488" s="13"/>
      <c r="E488" s="13"/>
      <c r="F488" s="160"/>
    </row>
    <row r="489" spans="2:6" x14ac:dyDescent="0.35">
      <c r="B489" s="13"/>
      <c r="C489" s="13"/>
      <c r="D489" s="13"/>
      <c r="E489" s="13"/>
      <c r="F489" s="160"/>
    </row>
    <row r="490" spans="2:6" x14ac:dyDescent="0.35">
      <c r="B490" s="13"/>
      <c r="C490" s="13"/>
      <c r="D490" s="13"/>
      <c r="E490" s="13"/>
      <c r="F490" s="160"/>
    </row>
    <row r="491" spans="2:6" x14ac:dyDescent="0.35">
      <c r="B491" s="13"/>
      <c r="C491" s="13"/>
      <c r="D491" s="13"/>
      <c r="E491" s="13"/>
      <c r="F491" s="160"/>
    </row>
    <row r="492" spans="2:6" x14ac:dyDescent="0.35">
      <c r="B492" s="13"/>
      <c r="C492" s="13"/>
      <c r="D492" s="13"/>
      <c r="E492" s="13"/>
      <c r="F492" s="160"/>
    </row>
    <row r="493" spans="2:6" x14ac:dyDescent="0.35">
      <c r="B493" s="13"/>
      <c r="C493" s="13"/>
      <c r="D493" s="13"/>
      <c r="E493" s="13"/>
      <c r="F493" s="160"/>
    </row>
    <row r="494" spans="2:6" x14ac:dyDescent="0.35">
      <c r="B494" s="13"/>
      <c r="C494" s="13"/>
      <c r="D494" s="13"/>
      <c r="E494" s="13"/>
      <c r="F494" s="160"/>
    </row>
    <row r="495" spans="2:6" x14ac:dyDescent="0.35">
      <c r="B495" s="13"/>
      <c r="C495" s="13"/>
      <c r="D495" s="13"/>
      <c r="E495" s="13"/>
      <c r="F495" s="160"/>
    </row>
    <row r="496" spans="2:6" x14ac:dyDescent="0.35">
      <c r="B496" s="13"/>
      <c r="C496" s="13"/>
      <c r="D496" s="13"/>
      <c r="E496" s="13"/>
      <c r="F496" s="160"/>
    </row>
    <row r="497" spans="2:6" x14ac:dyDescent="0.35">
      <c r="B497" s="13"/>
      <c r="C497" s="13"/>
      <c r="D497" s="13"/>
      <c r="E497" s="13"/>
      <c r="F497" s="160"/>
    </row>
    <row r="498" spans="2:6" x14ac:dyDescent="0.35">
      <c r="B498" s="13"/>
      <c r="C498" s="13"/>
      <c r="D498" s="13"/>
      <c r="E498" s="13"/>
      <c r="F498" s="160"/>
    </row>
    <row r="499" spans="2:6" x14ac:dyDescent="0.35">
      <c r="B499" s="13"/>
      <c r="C499" s="13"/>
      <c r="D499" s="13"/>
      <c r="E499" s="13"/>
      <c r="F499" s="160"/>
    </row>
    <row r="500" spans="2:6" x14ac:dyDescent="0.35">
      <c r="B500" s="13"/>
      <c r="C500" s="13"/>
      <c r="D500" s="13"/>
      <c r="E500" s="13"/>
      <c r="F500" s="160"/>
    </row>
    <row r="501" spans="2:6" x14ac:dyDescent="0.35">
      <c r="B501" s="13"/>
      <c r="C501" s="13"/>
      <c r="D501" s="13"/>
      <c r="E501" s="13"/>
      <c r="F501" s="160"/>
    </row>
    <row r="502" spans="2:6" x14ac:dyDescent="0.35">
      <c r="B502" s="13"/>
      <c r="C502" s="13"/>
      <c r="D502" s="13"/>
      <c r="E502" s="13"/>
      <c r="F502" s="160"/>
    </row>
    <row r="503" spans="2:6" x14ac:dyDescent="0.35">
      <c r="B503" s="13"/>
      <c r="C503" s="13"/>
      <c r="D503" s="13"/>
      <c r="E503" s="13"/>
      <c r="F503" s="160"/>
    </row>
    <row r="504" spans="2:6" x14ac:dyDescent="0.35">
      <c r="B504" s="13"/>
      <c r="C504" s="13"/>
      <c r="D504" s="13"/>
      <c r="E504" s="13"/>
      <c r="F504" s="160"/>
    </row>
    <row r="505" spans="2:6" x14ac:dyDescent="0.35">
      <c r="B505" s="13"/>
      <c r="C505" s="13"/>
      <c r="D505" s="13"/>
      <c r="E505" s="13"/>
      <c r="F505" s="160"/>
    </row>
    <row r="506" spans="2:6" x14ac:dyDescent="0.35">
      <c r="B506" s="13"/>
      <c r="C506" s="13"/>
      <c r="D506" s="13"/>
      <c r="E506" s="13"/>
      <c r="F506" s="160"/>
    </row>
    <row r="507" spans="2:6" x14ac:dyDescent="0.35">
      <c r="B507" s="13"/>
      <c r="C507" s="13"/>
      <c r="D507" s="13"/>
      <c r="E507" s="13"/>
      <c r="F507" s="160"/>
    </row>
    <row r="508" spans="2:6" x14ac:dyDescent="0.35">
      <c r="B508" s="13"/>
      <c r="C508" s="13"/>
      <c r="D508" s="13"/>
      <c r="E508" s="13"/>
      <c r="F508" s="160"/>
    </row>
    <row r="509" spans="2:6" x14ac:dyDescent="0.35">
      <c r="B509" s="13"/>
      <c r="C509" s="13"/>
      <c r="D509" s="13"/>
      <c r="E509" s="13"/>
      <c r="F509" s="160"/>
    </row>
    <row r="510" spans="2:6" x14ac:dyDescent="0.35">
      <c r="B510" s="13"/>
      <c r="C510" s="13"/>
      <c r="D510" s="13"/>
      <c r="E510" s="13"/>
      <c r="F510" s="160"/>
    </row>
    <row r="511" spans="2:6" x14ac:dyDescent="0.35">
      <c r="B511" s="13"/>
      <c r="C511" s="13"/>
      <c r="D511" s="13"/>
      <c r="E511" s="13"/>
      <c r="F511" s="160"/>
    </row>
    <row r="512" spans="2:6" x14ac:dyDescent="0.35">
      <c r="B512" s="13"/>
      <c r="C512" s="13"/>
      <c r="D512" s="13"/>
      <c r="E512" s="13"/>
      <c r="F512" s="160"/>
    </row>
    <row r="513" spans="2:6" x14ac:dyDescent="0.35">
      <c r="B513" s="13"/>
      <c r="C513" s="13"/>
      <c r="D513" s="13"/>
      <c r="E513" s="13"/>
      <c r="F513" s="160"/>
    </row>
    <row r="514" spans="2:6" x14ac:dyDescent="0.35">
      <c r="B514" s="13"/>
      <c r="C514" s="13"/>
      <c r="D514" s="13"/>
      <c r="E514" s="13"/>
      <c r="F514" s="160"/>
    </row>
    <row r="515" spans="2:6" x14ac:dyDescent="0.35">
      <c r="B515" s="13"/>
      <c r="C515" s="13"/>
      <c r="D515" s="13"/>
      <c r="E515" s="13"/>
      <c r="F515" s="160"/>
    </row>
    <row r="516" spans="2:6" x14ac:dyDescent="0.35">
      <c r="B516" s="13"/>
      <c r="C516" s="13"/>
      <c r="D516" s="13"/>
      <c r="E516" s="13"/>
      <c r="F516" s="160"/>
    </row>
    <row r="517" spans="2:6" x14ac:dyDescent="0.35">
      <c r="B517" s="13"/>
      <c r="C517" s="13"/>
      <c r="D517" s="13"/>
      <c r="E517" s="13"/>
      <c r="F517" s="160"/>
    </row>
    <row r="518" spans="2:6" x14ac:dyDescent="0.35">
      <c r="B518" s="13"/>
      <c r="C518" s="13"/>
      <c r="D518" s="13"/>
      <c r="E518" s="13"/>
      <c r="F518" s="160"/>
    </row>
    <row r="519" spans="2:6" x14ac:dyDescent="0.35">
      <c r="B519" s="13"/>
      <c r="C519" s="13"/>
      <c r="D519" s="13"/>
      <c r="E519" s="13"/>
      <c r="F519" s="160"/>
    </row>
    <row r="520" spans="2:6" x14ac:dyDescent="0.35">
      <c r="B520" s="13"/>
      <c r="C520" s="13"/>
      <c r="D520" s="13"/>
      <c r="E520" s="13"/>
      <c r="F520" s="160"/>
    </row>
    <row r="521" spans="2:6" x14ac:dyDescent="0.35">
      <c r="B521" s="13"/>
      <c r="C521" s="13"/>
      <c r="D521" s="13"/>
      <c r="E521" s="13"/>
      <c r="F521" s="160"/>
    </row>
    <row r="522" spans="2:6" x14ac:dyDescent="0.35">
      <c r="B522" s="13"/>
      <c r="C522" s="13"/>
      <c r="D522" s="13"/>
      <c r="E522" s="13"/>
      <c r="F522" s="160"/>
    </row>
    <row r="523" spans="2:6" x14ac:dyDescent="0.35">
      <c r="B523" s="13"/>
      <c r="C523" s="13"/>
      <c r="D523" s="13"/>
      <c r="E523" s="13"/>
      <c r="F523" s="160"/>
    </row>
    <row r="524" spans="2:6" x14ac:dyDescent="0.35">
      <c r="B524" s="13"/>
      <c r="C524" s="13"/>
      <c r="D524" s="13"/>
      <c r="E524" s="13"/>
      <c r="F524" s="160"/>
    </row>
    <row r="525" spans="2:6" x14ac:dyDescent="0.35">
      <c r="B525" s="13"/>
      <c r="C525" s="13"/>
      <c r="D525" s="13"/>
      <c r="E525" s="13"/>
      <c r="F525" s="160"/>
    </row>
    <row r="526" spans="2:6" x14ac:dyDescent="0.35">
      <c r="B526" s="13"/>
      <c r="C526" s="13"/>
      <c r="D526" s="13"/>
      <c r="E526" s="13"/>
      <c r="F526" s="160"/>
    </row>
    <row r="527" spans="2:6" x14ac:dyDescent="0.35">
      <c r="B527" s="13"/>
      <c r="C527" s="13"/>
      <c r="D527" s="13"/>
      <c r="E527" s="13"/>
      <c r="F527" s="160"/>
    </row>
    <row r="528" spans="2:6" x14ac:dyDescent="0.35">
      <c r="B528" s="13"/>
      <c r="C528" s="13"/>
      <c r="D528" s="13"/>
      <c r="E528" s="13"/>
      <c r="F528" s="160"/>
    </row>
    <row r="529" spans="2:6" x14ac:dyDescent="0.35">
      <c r="B529" s="13"/>
      <c r="C529" s="13"/>
      <c r="D529" s="13"/>
      <c r="E529" s="13"/>
      <c r="F529" s="160"/>
    </row>
    <row r="530" spans="2:6" x14ac:dyDescent="0.35">
      <c r="B530" s="13"/>
      <c r="C530" s="13"/>
      <c r="D530" s="13"/>
      <c r="E530" s="13"/>
      <c r="F530" s="160"/>
    </row>
    <row r="531" spans="2:6" x14ac:dyDescent="0.35">
      <c r="B531" s="13"/>
      <c r="C531" s="13"/>
      <c r="D531" s="13"/>
      <c r="E531" s="13"/>
      <c r="F531" s="160"/>
    </row>
    <row r="532" spans="2:6" x14ac:dyDescent="0.35">
      <c r="B532" s="13"/>
      <c r="C532" s="13"/>
      <c r="D532" s="13"/>
      <c r="E532" s="13"/>
      <c r="F532" s="160"/>
    </row>
    <row r="533" spans="2:6" x14ac:dyDescent="0.35">
      <c r="B533" s="13"/>
      <c r="C533" s="13"/>
      <c r="D533" s="13"/>
      <c r="E533" s="13"/>
      <c r="F533" s="160"/>
    </row>
    <row r="534" spans="2:6" x14ac:dyDescent="0.35">
      <c r="B534" s="13"/>
      <c r="C534" s="13"/>
      <c r="D534" s="13"/>
      <c r="E534" s="13"/>
      <c r="F534" s="160"/>
    </row>
    <row r="535" spans="2:6" x14ac:dyDescent="0.35">
      <c r="B535" s="13"/>
      <c r="C535" s="13"/>
      <c r="D535" s="13"/>
      <c r="E535" s="13"/>
      <c r="F535" s="160"/>
    </row>
    <row r="536" spans="2:6" x14ac:dyDescent="0.35">
      <c r="B536" s="13"/>
      <c r="C536" s="13"/>
      <c r="D536" s="13"/>
      <c r="E536" s="13"/>
      <c r="F536" s="160"/>
    </row>
    <row r="537" spans="2:6" x14ac:dyDescent="0.35">
      <c r="B537" s="13"/>
      <c r="C537" s="13"/>
      <c r="D537" s="13"/>
      <c r="E537" s="13"/>
      <c r="F537" s="160"/>
    </row>
    <row r="538" spans="2:6" x14ac:dyDescent="0.35">
      <c r="B538" s="13"/>
      <c r="C538" s="13"/>
      <c r="D538" s="13"/>
      <c r="E538" s="13"/>
      <c r="F538" s="160"/>
    </row>
    <row r="539" spans="2:6" x14ac:dyDescent="0.35">
      <c r="B539" s="13"/>
      <c r="C539" s="13"/>
      <c r="D539" s="13"/>
      <c r="E539" s="13"/>
      <c r="F539" s="160"/>
    </row>
    <row r="540" spans="2:6" x14ac:dyDescent="0.35">
      <c r="B540" s="13"/>
      <c r="C540" s="13"/>
      <c r="D540" s="13"/>
      <c r="E540" s="13"/>
      <c r="F540" s="160"/>
    </row>
    <row r="541" spans="2:6" x14ac:dyDescent="0.35">
      <c r="B541" s="13"/>
      <c r="C541" s="13"/>
      <c r="D541" s="13"/>
      <c r="E541" s="13"/>
      <c r="F541" s="160"/>
    </row>
    <row r="542" spans="2:6" x14ac:dyDescent="0.35">
      <c r="B542" s="13"/>
      <c r="C542" s="13"/>
      <c r="D542" s="13"/>
      <c r="E542" s="13"/>
      <c r="F542" s="160"/>
    </row>
    <row r="543" spans="2:6" x14ac:dyDescent="0.35">
      <c r="B543" s="13"/>
      <c r="C543" s="13"/>
      <c r="D543" s="13"/>
      <c r="E543" s="13"/>
      <c r="F543" s="160"/>
    </row>
    <row r="544" spans="2:6" x14ac:dyDescent="0.35">
      <c r="B544" s="13"/>
      <c r="C544" s="13"/>
      <c r="D544" s="13"/>
      <c r="E544" s="13"/>
      <c r="F544" s="160"/>
    </row>
    <row r="545" spans="2:6" x14ac:dyDescent="0.35">
      <c r="B545" s="13"/>
      <c r="C545" s="13"/>
      <c r="D545" s="13"/>
      <c r="E545" s="13"/>
      <c r="F545" s="160"/>
    </row>
    <row r="546" spans="2:6" x14ac:dyDescent="0.35">
      <c r="B546" s="13"/>
      <c r="C546" s="13"/>
      <c r="D546" s="13"/>
      <c r="E546" s="13"/>
      <c r="F546" s="160"/>
    </row>
    <row r="547" spans="2:6" x14ac:dyDescent="0.35">
      <c r="B547" s="13"/>
      <c r="C547" s="13"/>
      <c r="D547" s="13"/>
      <c r="E547" s="13"/>
      <c r="F547" s="160"/>
    </row>
    <row r="548" spans="2:6" x14ac:dyDescent="0.35">
      <c r="B548" s="13"/>
      <c r="C548" s="13"/>
      <c r="D548" s="13"/>
      <c r="E548" s="13"/>
      <c r="F548" s="160"/>
    </row>
    <row r="549" spans="2:6" x14ac:dyDescent="0.35">
      <c r="B549" s="13"/>
      <c r="C549" s="13"/>
      <c r="D549" s="13"/>
      <c r="E549" s="13"/>
      <c r="F549" s="160"/>
    </row>
    <row r="550" spans="2:6" x14ac:dyDescent="0.35">
      <c r="B550" s="13"/>
      <c r="C550" s="13"/>
      <c r="D550" s="13"/>
      <c r="E550" s="13"/>
      <c r="F550" s="160"/>
    </row>
    <row r="551" spans="2:6" x14ac:dyDescent="0.35">
      <c r="B551" s="13"/>
      <c r="C551" s="13"/>
      <c r="D551" s="13"/>
      <c r="E551" s="13"/>
      <c r="F551" s="160"/>
    </row>
    <row r="552" spans="2:6" x14ac:dyDescent="0.35">
      <c r="B552" s="13"/>
      <c r="C552" s="13"/>
      <c r="D552" s="13"/>
      <c r="E552" s="13"/>
      <c r="F552" s="160"/>
    </row>
    <row r="553" spans="2:6" x14ac:dyDescent="0.35">
      <c r="B553" s="13"/>
      <c r="C553" s="13"/>
      <c r="D553" s="13"/>
      <c r="E553" s="13"/>
      <c r="F553" s="160"/>
    </row>
    <row r="554" spans="2:6" x14ac:dyDescent="0.35">
      <c r="B554" s="13"/>
      <c r="C554" s="13"/>
      <c r="D554" s="13"/>
      <c r="E554" s="13"/>
      <c r="F554" s="160"/>
    </row>
    <row r="555" spans="2:6" x14ac:dyDescent="0.35">
      <c r="B555" s="13"/>
      <c r="C555" s="13"/>
      <c r="D555" s="13"/>
      <c r="E555" s="13"/>
      <c r="F555" s="160"/>
    </row>
    <row r="556" spans="2:6" x14ac:dyDescent="0.35">
      <c r="B556" s="13"/>
      <c r="C556" s="13"/>
      <c r="D556" s="13"/>
      <c r="E556" s="13"/>
      <c r="F556" s="160"/>
    </row>
    <row r="557" spans="2:6" x14ac:dyDescent="0.35">
      <c r="B557" s="13"/>
      <c r="C557" s="13"/>
      <c r="D557" s="13"/>
      <c r="E557" s="13"/>
      <c r="F557" s="160"/>
    </row>
    <row r="558" spans="2:6" x14ac:dyDescent="0.35">
      <c r="B558" s="13"/>
      <c r="C558" s="13"/>
      <c r="D558" s="13"/>
      <c r="E558" s="13"/>
      <c r="F558" s="160"/>
    </row>
    <row r="559" spans="2:6" x14ac:dyDescent="0.35">
      <c r="B559" s="13"/>
      <c r="C559" s="13"/>
      <c r="D559" s="13"/>
      <c r="E559" s="13"/>
      <c r="F559" s="160"/>
    </row>
    <row r="560" spans="2:6" x14ac:dyDescent="0.35">
      <c r="B560" s="13"/>
      <c r="C560" s="13"/>
      <c r="D560" s="13"/>
      <c r="E560" s="13"/>
      <c r="F560" s="160"/>
    </row>
    <row r="561" spans="2:6" x14ac:dyDescent="0.35">
      <c r="B561" s="13"/>
      <c r="C561" s="13"/>
      <c r="D561" s="13"/>
      <c r="E561" s="13"/>
      <c r="F561" s="160"/>
    </row>
    <row r="562" spans="2:6" x14ac:dyDescent="0.35">
      <c r="B562" s="13"/>
      <c r="C562" s="13"/>
      <c r="D562" s="13"/>
      <c r="E562" s="13"/>
      <c r="F562" s="160"/>
    </row>
    <row r="563" spans="2:6" x14ac:dyDescent="0.35">
      <c r="B563" s="13"/>
      <c r="C563" s="13"/>
      <c r="D563" s="13"/>
      <c r="E563" s="13"/>
      <c r="F563" s="160"/>
    </row>
    <row r="564" spans="2:6" x14ac:dyDescent="0.35">
      <c r="B564" s="13"/>
      <c r="C564" s="13"/>
      <c r="D564" s="13"/>
      <c r="E564" s="13"/>
      <c r="F564" s="160"/>
    </row>
    <row r="565" spans="2:6" x14ac:dyDescent="0.35">
      <c r="B565" s="13"/>
      <c r="C565" s="13"/>
      <c r="D565" s="13"/>
      <c r="E565" s="13"/>
      <c r="F565" s="160"/>
    </row>
    <row r="566" spans="2:6" x14ac:dyDescent="0.35">
      <c r="B566" s="13"/>
      <c r="C566" s="13"/>
      <c r="D566" s="13"/>
      <c r="E566" s="13"/>
      <c r="F566" s="160"/>
    </row>
    <row r="567" spans="2:6" x14ac:dyDescent="0.35">
      <c r="B567" s="13"/>
      <c r="C567" s="13"/>
      <c r="D567" s="13"/>
      <c r="E567" s="13"/>
      <c r="F567" s="160"/>
    </row>
    <row r="568" spans="2:6" x14ac:dyDescent="0.35">
      <c r="B568" s="13"/>
      <c r="C568" s="13"/>
      <c r="D568" s="13"/>
      <c r="E568" s="13"/>
      <c r="F568" s="160"/>
    </row>
    <row r="569" spans="2:6" x14ac:dyDescent="0.35">
      <c r="B569" s="13"/>
      <c r="C569" s="13"/>
      <c r="D569" s="13"/>
      <c r="E569" s="13"/>
      <c r="F569" s="160"/>
    </row>
    <row r="570" spans="2:6" x14ac:dyDescent="0.35">
      <c r="B570" s="13"/>
      <c r="C570" s="13"/>
      <c r="D570" s="13"/>
      <c r="E570" s="13"/>
      <c r="F570" s="160"/>
    </row>
    <row r="571" spans="2:6" x14ac:dyDescent="0.35">
      <c r="B571" s="13"/>
      <c r="C571" s="13"/>
      <c r="D571" s="13"/>
      <c r="E571" s="13"/>
      <c r="F571" s="160"/>
    </row>
    <row r="572" spans="2:6" x14ac:dyDescent="0.35">
      <c r="B572" s="13"/>
      <c r="C572" s="13"/>
      <c r="D572" s="13"/>
      <c r="E572" s="13"/>
      <c r="F572" s="160"/>
    </row>
    <row r="573" spans="2:6" x14ac:dyDescent="0.35">
      <c r="B573" s="13"/>
      <c r="C573" s="13"/>
      <c r="D573" s="13"/>
      <c r="E573" s="13"/>
      <c r="F573" s="160"/>
    </row>
    <row r="574" spans="2:6" x14ac:dyDescent="0.35">
      <c r="B574" s="13"/>
      <c r="C574" s="13"/>
      <c r="D574" s="13"/>
      <c r="E574" s="13"/>
      <c r="F574" s="160"/>
    </row>
    <row r="575" spans="2:6" x14ac:dyDescent="0.35">
      <c r="B575" s="13"/>
      <c r="C575" s="13"/>
      <c r="D575" s="13"/>
      <c r="E575" s="13"/>
      <c r="F575" s="160"/>
    </row>
    <row r="576" spans="2:6" x14ac:dyDescent="0.35">
      <c r="B576" s="13"/>
      <c r="C576" s="13"/>
      <c r="D576" s="13"/>
      <c r="E576" s="13"/>
      <c r="F576" s="160"/>
    </row>
    <row r="577" spans="2:6" x14ac:dyDescent="0.35">
      <c r="B577" s="13"/>
      <c r="C577" s="13"/>
      <c r="D577" s="13"/>
      <c r="E577" s="13"/>
      <c r="F577" s="160"/>
    </row>
    <row r="578" spans="2:6" x14ac:dyDescent="0.35">
      <c r="B578" s="13"/>
      <c r="C578" s="13"/>
      <c r="D578" s="13"/>
      <c r="E578" s="13"/>
      <c r="F578" s="160"/>
    </row>
    <row r="579" spans="2:6" x14ac:dyDescent="0.35">
      <c r="B579" s="13"/>
      <c r="C579" s="13"/>
      <c r="D579" s="13"/>
      <c r="E579" s="13"/>
      <c r="F579" s="160"/>
    </row>
    <row r="580" spans="2:6" x14ac:dyDescent="0.35">
      <c r="B580" s="13"/>
      <c r="C580" s="13"/>
      <c r="D580" s="13"/>
      <c r="E580" s="13"/>
      <c r="F580" s="160"/>
    </row>
    <row r="581" spans="2:6" x14ac:dyDescent="0.35">
      <c r="B581" s="13"/>
      <c r="C581" s="13"/>
      <c r="D581" s="13"/>
      <c r="E581" s="13"/>
      <c r="F581" s="160"/>
    </row>
    <row r="582" spans="2:6" x14ac:dyDescent="0.35">
      <c r="B582" s="13"/>
      <c r="C582" s="13"/>
      <c r="D582" s="13"/>
      <c r="E582" s="13"/>
      <c r="F582" s="160"/>
    </row>
    <row r="583" spans="2:6" x14ac:dyDescent="0.35">
      <c r="B583" s="13"/>
      <c r="C583" s="13"/>
      <c r="D583" s="13"/>
      <c r="E583" s="13"/>
      <c r="F583" s="160"/>
    </row>
    <row r="584" spans="2:6" x14ac:dyDescent="0.35">
      <c r="B584" s="13"/>
      <c r="C584" s="13"/>
      <c r="D584" s="13"/>
      <c r="E584" s="13"/>
      <c r="F584" s="160"/>
    </row>
    <row r="585" spans="2:6" x14ac:dyDescent="0.35">
      <c r="B585" s="13"/>
      <c r="C585" s="13"/>
      <c r="D585" s="13"/>
      <c r="E585" s="13"/>
      <c r="F585" s="160"/>
    </row>
    <row r="586" spans="2:6" x14ac:dyDescent="0.35">
      <c r="B586" s="13"/>
      <c r="C586" s="13"/>
      <c r="D586" s="13"/>
      <c r="E586" s="13"/>
      <c r="F586" s="160"/>
    </row>
    <row r="587" spans="2:6" x14ac:dyDescent="0.35">
      <c r="B587" s="13"/>
      <c r="C587" s="13"/>
      <c r="D587" s="13"/>
      <c r="E587" s="13"/>
      <c r="F587" s="160"/>
    </row>
    <row r="588" spans="2:6" x14ac:dyDescent="0.35">
      <c r="B588" s="13"/>
      <c r="C588" s="13"/>
      <c r="D588" s="13"/>
      <c r="E588" s="13"/>
      <c r="F588" s="160"/>
    </row>
    <row r="589" spans="2:6" x14ac:dyDescent="0.35">
      <c r="B589" s="13"/>
      <c r="C589" s="13"/>
      <c r="D589" s="13"/>
      <c r="E589" s="13"/>
      <c r="F589" s="160"/>
    </row>
    <row r="590" spans="2:6" x14ac:dyDescent="0.35">
      <c r="B590" s="13"/>
      <c r="C590" s="13"/>
      <c r="D590" s="13"/>
      <c r="E590" s="13"/>
      <c r="F590" s="160"/>
    </row>
    <row r="591" spans="2:6" x14ac:dyDescent="0.35">
      <c r="B591" s="13"/>
      <c r="C591" s="13"/>
      <c r="D591" s="13"/>
      <c r="E591" s="13"/>
      <c r="F591" s="160"/>
    </row>
    <row r="592" spans="2:6" x14ac:dyDescent="0.35">
      <c r="B592" s="13"/>
      <c r="C592" s="13"/>
      <c r="D592" s="13"/>
      <c r="E592" s="13"/>
      <c r="F592" s="160"/>
    </row>
    <row r="593" spans="2:6" x14ac:dyDescent="0.35">
      <c r="B593" s="13"/>
      <c r="C593" s="13"/>
      <c r="D593" s="13"/>
      <c r="E593" s="13"/>
      <c r="F593" s="160"/>
    </row>
    <row r="594" spans="2:6" x14ac:dyDescent="0.35">
      <c r="B594" s="13"/>
      <c r="C594" s="13"/>
      <c r="D594" s="13"/>
      <c r="E594" s="13"/>
      <c r="F594" s="160"/>
    </row>
    <row r="595" spans="2:6" x14ac:dyDescent="0.35">
      <c r="B595" s="13"/>
      <c r="C595" s="13"/>
      <c r="D595" s="13"/>
      <c r="E595" s="13"/>
      <c r="F595" s="160"/>
    </row>
    <row r="596" spans="2:6" x14ac:dyDescent="0.35">
      <c r="B596" s="13"/>
      <c r="C596" s="13"/>
      <c r="D596" s="13"/>
      <c r="E596" s="13"/>
      <c r="F596" s="160"/>
    </row>
    <row r="597" spans="2:6" x14ac:dyDescent="0.35">
      <c r="B597" s="13"/>
      <c r="C597" s="13"/>
      <c r="D597" s="13"/>
      <c r="E597" s="13"/>
      <c r="F597" s="160"/>
    </row>
    <row r="598" spans="2:6" x14ac:dyDescent="0.35">
      <c r="B598" s="13"/>
      <c r="C598" s="13"/>
      <c r="D598" s="13"/>
      <c r="E598" s="13"/>
      <c r="F598" s="160"/>
    </row>
    <row r="599" spans="2:6" x14ac:dyDescent="0.35">
      <c r="B599" s="13"/>
      <c r="C599" s="13"/>
      <c r="D599" s="13"/>
      <c r="E599" s="13"/>
      <c r="F599" s="160"/>
    </row>
    <row r="600" spans="2:6" x14ac:dyDescent="0.35">
      <c r="B600" s="13"/>
      <c r="C600" s="13"/>
      <c r="D600" s="13"/>
      <c r="E600" s="13"/>
      <c r="F600" s="160"/>
    </row>
    <row r="601" spans="2:6" x14ac:dyDescent="0.35">
      <c r="B601" s="13"/>
      <c r="C601" s="13"/>
      <c r="D601" s="13"/>
      <c r="E601" s="13"/>
      <c r="F601" s="160"/>
    </row>
    <row r="602" spans="2:6" x14ac:dyDescent="0.35">
      <c r="B602" s="13"/>
      <c r="C602" s="13"/>
      <c r="D602" s="13"/>
      <c r="E602" s="13"/>
      <c r="F602" s="160"/>
    </row>
    <row r="603" spans="2:6" x14ac:dyDescent="0.35">
      <c r="B603" s="13"/>
      <c r="C603" s="13"/>
      <c r="D603" s="13"/>
      <c r="E603" s="13"/>
      <c r="F603" s="160"/>
    </row>
    <row r="604" spans="2:6" x14ac:dyDescent="0.35">
      <c r="B604" s="13"/>
      <c r="C604" s="13"/>
      <c r="D604" s="13"/>
      <c r="E604" s="13"/>
      <c r="F604" s="160"/>
    </row>
    <row r="605" spans="2:6" x14ac:dyDescent="0.35">
      <c r="B605" s="13"/>
      <c r="C605" s="13"/>
      <c r="D605" s="13"/>
      <c r="E605" s="13"/>
      <c r="F605" s="160"/>
    </row>
    <row r="606" spans="2:6" x14ac:dyDescent="0.35">
      <c r="B606" s="13"/>
      <c r="C606" s="13"/>
      <c r="D606" s="13"/>
      <c r="E606" s="13"/>
      <c r="F606" s="160"/>
    </row>
    <row r="607" spans="2:6" x14ac:dyDescent="0.35">
      <c r="B607" s="13"/>
      <c r="C607" s="13"/>
      <c r="D607" s="13"/>
      <c r="E607" s="13"/>
      <c r="F607" s="160"/>
    </row>
    <row r="608" spans="2:6" x14ac:dyDescent="0.35">
      <c r="B608" s="13"/>
      <c r="C608" s="13"/>
      <c r="D608" s="13"/>
      <c r="E608" s="13"/>
      <c r="F608" s="160"/>
    </row>
    <row r="609" spans="2:6" x14ac:dyDescent="0.35">
      <c r="B609" s="13"/>
      <c r="C609" s="13"/>
      <c r="D609" s="13"/>
      <c r="E609" s="13"/>
      <c r="F609" s="160"/>
    </row>
    <row r="610" spans="2:6" x14ac:dyDescent="0.35">
      <c r="B610" s="13"/>
      <c r="C610" s="13"/>
      <c r="D610" s="13"/>
      <c r="E610" s="13"/>
      <c r="F610" s="160"/>
    </row>
    <row r="611" spans="2:6" x14ac:dyDescent="0.35">
      <c r="B611" s="13"/>
      <c r="C611" s="13"/>
      <c r="D611" s="13"/>
      <c r="E611" s="13"/>
      <c r="F611" s="160"/>
    </row>
    <row r="612" spans="2:6" x14ac:dyDescent="0.35">
      <c r="B612" s="13"/>
      <c r="C612" s="13"/>
      <c r="D612" s="13"/>
      <c r="E612" s="13"/>
      <c r="F612" s="13"/>
    </row>
    <row r="613" spans="2:6" x14ac:dyDescent="0.35">
      <c r="B613" s="13"/>
      <c r="C613" s="13"/>
      <c r="D613" s="13"/>
      <c r="E613" s="13"/>
      <c r="F613" s="13"/>
    </row>
    <row r="614" spans="2:6" x14ac:dyDescent="0.35">
      <c r="B614" s="13"/>
      <c r="C614" s="13"/>
      <c r="D614" s="13"/>
      <c r="E614" s="13"/>
      <c r="F614" s="13"/>
    </row>
    <row r="615" spans="2:6" x14ac:dyDescent="0.35">
      <c r="B615" s="13"/>
      <c r="C615" s="13"/>
      <c r="D615" s="13"/>
      <c r="E615" s="13"/>
      <c r="F615" s="13"/>
    </row>
    <row r="616" spans="2:6" x14ac:dyDescent="0.35">
      <c r="B616" s="13"/>
      <c r="C616" s="13"/>
      <c r="D616" s="13"/>
      <c r="E616" s="13"/>
      <c r="F616" s="13"/>
    </row>
    <row r="617" spans="2:6" x14ac:dyDescent="0.35">
      <c r="B617" s="13"/>
      <c r="C617" s="13"/>
      <c r="D617" s="13"/>
      <c r="E617" s="13"/>
      <c r="F617" s="13"/>
    </row>
    <row r="618" spans="2:6" x14ac:dyDescent="0.35">
      <c r="B618" s="13"/>
      <c r="C618" s="13"/>
      <c r="D618" s="13"/>
      <c r="E618" s="13"/>
      <c r="F618" s="13"/>
    </row>
    <row r="619" spans="2:6" x14ac:dyDescent="0.35">
      <c r="B619" s="13"/>
      <c r="C619" s="13"/>
      <c r="D619" s="13"/>
      <c r="E619" s="13"/>
      <c r="F619" s="13"/>
    </row>
    <row r="620" spans="2:6" x14ac:dyDescent="0.35">
      <c r="B620" s="13"/>
      <c r="C620" s="13"/>
      <c r="D620" s="13"/>
      <c r="E620" s="13"/>
      <c r="F620" s="13"/>
    </row>
    <row r="621" spans="2:6" x14ac:dyDescent="0.35">
      <c r="B621" s="13"/>
      <c r="C621" s="13"/>
      <c r="D621" s="13"/>
      <c r="E621" s="13"/>
      <c r="F621" s="13"/>
    </row>
    <row r="622" spans="2:6" x14ac:dyDescent="0.35">
      <c r="B622" s="13"/>
      <c r="C622" s="13"/>
      <c r="D622" s="13"/>
      <c r="E622" s="13"/>
      <c r="F622" s="13"/>
    </row>
    <row r="623" spans="2:6" x14ac:dyDescent="0.35">
      <c r="B623" s="13"/>
      <c r="C623" s="13"/>
      <c r="D623" s="13"/>
      <c r="E623" s="13"/>
      <c r="F623" s="13"/>
    </row>
    <row r="624" spans="2:6" x14ac:dyDescent="0.35">
      <c r="B624" s="13"/>
      <c r="C624" s="13"/>
      <c r="D624" s="13"/>
      <c r="E624" s="13"/>
      <c r="F624" s="13"/>
    </row>
    <row r="625" spans="2:6" x14ac:dyDescent="0.35">
      <c r="B625" s="13"/>
      <c r="C625" s="13"/>
      <c r="D625" s="13"/>
      <c r="E625" s="13"/>
      <c r="F625" s="13"/>
    </row>
    <row r="626" spans="2:6" x14ac:dyDescent="0.35">
      <c r="B626" s="13"/>
      <c r="C626" s="13"/>
      <c r="D626" s="13"/>
      <c r="E626" s="13"/>
      <c r="F626" s="13"/>
    </row>
    <row r="627" spans="2:6" x14ac:dyDescent="0.35">
      <c r="B627" s="13"/>
      <c r="C627" s="13"/>
      <c r="D627" s="13"/>
      <c r="E627" s="13"/>
      <c r="F627" s="13"/>
    </row>
    <row r="628" spans="2:6" x14ac:dyDescent="0.35">
      <c r="B628" s="13"/>
      <c r="C628" s="13"/>
      <c r="D628" s="13"/>
      <c r="E628" s="13"/>
      <c r="F628" s="13"/>
    </row>
    <row r="629" spans="2:6" x14ac:dyDescent="0.35">
      <c r="B629" s="13"/>
      <c r="C629" s="13"/>
      <c r="D629" s="13"/>
      <c r="E629" s="13"/>
      <c r="F629" s="13"/>
    </row>
    <row r="630" spans="2:6" x14ac:dyDescent="0.35">
      <c r="B630" s="13"/>
      <c r="C630" s="13"/>
      <c r="D630" s="13"/>
      <c r="E630" s="13"/>
      <c r="F630" s="13"/>
    </row>
    <row r="631" spans="2:6" x14ac:dyDescent="0.35">
      <c r="B631" s="13"/>
      <c r="C631" s="13"/>
      <c r="D631" s="13"/>
      <c r="E631" s="13"/>
      <c r="F631" s="13"/>
    </row>
    <row r="632" spans="2:6" x14ac:dyDescent="0.35">
      <c r="B632" s="13"/>
      <c r="C632" s="13"/>
      <c r="D632" s="13"/>
      <c r="E632" s="13"/>
      <c r="F632" s="13"/>
    </row>
    <row r="633" spans="2:6" x14ac:dyDescent="0.35">
      <c r="B633" s="13"/>
      <c r="C633" s="13"/>
      <c r="D633" s="13"/>
      <c r="E633" s="13"/>
      <c r="F633" s="13"/>
    </row>
    <row r="634" spans="2:6" x14ac:dyDescent="0.35">
      <c r="B634" s="13"/>
      <c r="C634" s="13"/>
      <c r="D634" s="13"/>
      <c r="E634" s="13"/>
      <c r="F634" s="13"/>
    </row>
    <row r="635" spans="2:6" x14ac:dyDescent="0.35">
      <c r="B635" s="13"/>
      <c r="C635" s="13"/>
      <c r="D635" s="13"/>
      <c r="E635" s="13"/>
      <c r="F635" s="13"/>
    </row>
    <row r="636" spans="2:6" x14ac:dyDescent="0.35">
      <c r="B636" s="13"/>
      <c r="C636" s="13"/>
      <c r="D636" s="13"/>
      <c r="E636" s="13"/>
      <c r="F636" s="13"/>
    </row>
    <row r="637" spans="2:6" x14ac:dyDescent="0.35">
      <c r="B637" s="13"/>
      <c r="C637" s="13"/>
      <c r="D637" s="13"/>
      <c r="E637" s="13"/>
      <c r="F637" s="13"/>
    </row>
    <row r="638" spans="2:6" x14ac:dyDescent="0.35">
      <c r="B638" s="13"/>
      <c r="C638" s="13"/>
      <c r="D638" s="13"/>
      <c r="E638" s="13"/>
      <c r="F638" s="13"/>
    </row>
    <row r="639" spans="2:6" x14ac:dyDescent="0.35">
      <c r="B639" s="13"/>
      <c r="C639" s="13"/>
      <c r="D639" s="13"/>
      <c r="E639" s="13"/>
      <c r="F639" s="13"/>
    </row>
    <row r="640" spans="2:6" x14ac:dyDescent="0.35">
      <c r="B640" s="13"/>
      <c r="C640" s="13"/>
      <c r="D640" s="13"/>
      <c r="E640" s="13"/>
      <c r="F640" s="13"/>
    </row>
    <row r="641" spans="2:6" x14ac:dyDescent="0.35">
      <c r="B641" s="13"/>
      <c r="C641" s="13"/>
      <c r="D641" s="13"/>
      <c r="E641" s="13"/>
      <c r="F641" s="13"/>
    </row>
    <row r="642" spans="2:6" x14ac:dyDescent="0.35">
      <c r="B642" s="13"/>
      <c r="C642" s="13"/>
      <c r="D642" s="13"/>
      <c r="E642" s="13"/>
      <c r="F642" s="13"/>
    </row>
    <row r="643" spans="2:6" x14ac:dyDescent="0.35">
      <c r="B643" s="13"/>
      <c r="C643" s="13"/>
      <c r="D643" s="13"/>
      <c r="E643" s="13"/>
      <c r="F643" s="13"/>
    </row>
    <row r="644" spans="2:6" x14ac:dyDescent="0.35">
      <c r="B644" s="13"/>
      <c r="C644" s="13"/>
      <c r="D644" s="13"/>
      <c r="E644" s="13"/>
      <c r="F644" s="13"/>
    </row>
    <row r="645" spans="2:6" x14ac:dyDescent="0.35">
      <c r="B645" s="13"/>
      <c r="C645" s="13"/>
      <c r="D645" s="13"/>
      <c r="E645" s="13"/>
      <c r="F645" s="13"/>
    </row>
    <row r="646" spans="2:6" x14ac:dyDescent="0.35">
      <c r="B646" s="13"/>
      <c r="C646" s="13"/>
      <c r="D646" s="13"/>
      <c r="E646" s="13"/>
      <c r="F646" s="13"/>
    </row>
    <row r="647" spans="2:6" x14ac:dyDescent="0.35">
      <c r="B647" s="13"/>
      <c r="C647" s="13"/>
      <c r="D647" s="13"/>
      <c r="E647" s="13"/>
      <c r="F647" s="13"/>
    </row>
    <row r="648" spans="2:6" x14ac:dyDescent="0.35">
      <c r="B648" s="13"/>
      <c r="C648" s="13"/>
      <c r="D648" s="13"/>
      <c r="E648" s="13"/>
      <c r="F648" s="13"/>
    </row>
    <row r="649" spans="2:6" x14ac:dyDescent="0.35">
      <c r="B649" s="13"/>
      <c r="C649" s="13"/>
      <c r="D649" s="13"/>
      <c r="E649" s="13"/>
      <c r="F649" s="13"/>
    </row>
    <row r="650" spans="2:6" x14ac:dyDescent="0.35">
      <c r="B650" s="13"/>
      <c r="C650" s="13"/>
      <c r="D650" s="13"/>
      <c r="E650" s="13"/>
      <c r="F650" s="13"/>
    </row>
    <row r="651" spans="2:6" x14ac:dyDescent="0.35">
      <c r="B651" s="13"/>
      <c r="C651" s="13"/>
      <c r="D651" s="13"/>
      <c r="E651" s="13"/>
      <c r="F651" s="13"/>
    </row>
    <row r="652" spans="2:6" x14ac:dyDescent="0.35">
      <c r="B652" s="13"/>
      <c r="C652" s="13"/>
      <c r="D652" s="13"/>
      <c r="E652" s="13"/>
      <c r="F652" s="13"/>
    </row>
    <row r="653" spans="2:6" x14ac:dyDescent="0.35">
      <c r="B653" s="13"/>
      <c r="C653" s="13"/>
      <c r="D653" s="13"/>
      <c r="E653" s="13"/>
      <c r="F653" s="13"/>
    </row>
    <row r="654" spans="2:6" x14ac:dyDescent="0.35">
      <c r="B654" s="13"/>
      <c r="C654" s="13"/>
      <c r="D654" s="13"/>
      <c r="E654" s="13"/>
      <c r="F654" s="13"/>
    </row>
    <row r="655" spans="2:6" x14ac:dyDescent="0.35">
      <c r="B655" s="13"/>
      <c r="C655" s="13"/>
      <c r="D655" s="13"/>
      <c r="E655" s="13"/>
      <c r="F655" s="13"/>
    </row>
    <row r="656" spans="2:6" x14ac:dyDescent="0.35">
      <c r="B656" s="13"/>
      <c r="C656" s="13"/>
      <c r="D656" s="13"/>
      <c r="E656" s="13"/>
      <c r="F656" s="13"/>
    </row>
    <row r="657" spans="2:6" x14ac:dyDescent="0.35">
      <c r="B657" s="13"/>
      <c r="C657" s="13"/>
      <c r="D657" s="13"/>
      <c r="E657" s="13"/>
      <c r="F657" s="13"/>
    </row>
    <row r="658" spans="2:6" x14ac:dyDescent="0.35">
      <c r="B658" s="13"/>
      <c r="C658" s="13"/>
      <c r="D658" s="13"/>
      <c r="E658" s="13"/>
      <c r="F658" s="13"/>
    </row>
    <row r="659" spans="2:6" x14ac:dyDescent="0.35">
      <c r="B659" s="13"/>
      <c r="C659" s="13"/>
      <c r="D659" s="13"/>
      <c r="E659" s="13"/>
      <c r="F659" s="13"/>
    </row>
    <row r="660" spans="2:6" x14ac:dyDescent="0.35">
      <c r="B660" s="13"/>
      <c r="C660" s="13"/>
      <c r="D660" s="13"/>
      <c r="E660" s="13"/>
      <c r="F660" s="13"/>
    </row>
    <row r="661" spans="2:6" x14ac:dyDescent="0.35">
      <c r="B661" s="13"/>
      <c r="C661" s="13"/>
      <c r="D661" s="13"/>
      <c r="E661" s="13"/>
      <c r="F661" s="13"/>
    </row>
    <row r="662" spans="2:6" x14ac:dyDescent="0.35">
      <c r="B662" s="13"/>
      <c r="C662" s="13"/>
      <c r="D662" s="13"/>
      <c r="E662" s="13"/>
      <c r="F662" s="13"/>
    </row>
    <row r="663" spans="2:6" x14ac:dyDescent="0.35">
      <c r="B663" s="13"/>
      <c r="C663" s="13"/>
      <c r="D663" s="13"/>
      <c r="E663" s="13"/>
      <c r="F663" s="13"/>
    </row>
    <row r="664" spans="2:6" x14ac:dyDescent="0.35">
      <c r="B664" s="13"/>
      <c r="C664" s="13"/>
      <c r="D664" s="13"/>
      <c r="E664" s="13"/>
      <c r="F664" s="13"/>
    </row>
    <row r="665" spans="2:6" x14ac:dyDescent="0.35">
      <c r="B665" s="13"/>
      <c r="C665" s="13"/>
      <c r="D665" s="13"/>
      <c r="E665" s="13"/>
      <c r="F665" s="13"/>
    </row>
    <row r="666" spans="2:6" x14ac:dyDescent="0.35">
      <c r="B666" s="13"/>
      <c r="C666" s="13"/>
      <c r="D666" s="13"/>
      <c r="E666" s="13"/>
      <c r="F666" s="13"/>
    </row>
    <row r="667" spans="2:6" x14ac:dyDescent="0.35">
      <c r="B667" s="13"/>
      <c r="C667" s="13"/>
      <c r="D667" s="13"/>
      <c r="E667" s="13"/>
      <c r="F667" s="13"/>
    </row>
    <row r="668" spans="2:6" x14ac:dyDescent="0.35">
      <c r="B668" s="13"/>
      <c r="C668" s="13"/>
      <c r="D668" s="13"/>
      <c r="E668" s="13"/>
      <c r="F668" s="13"/>
    </row>
    <row r="669" spans="2:6" x14ac:dyDescent="0.35">
      <c r="B669" s="13"/>
      <c r="C669" s="13"/>
      <c r="D669" s="13"/>
      <c r="E669" s="13"/>
      <c r="F669" s="13"/>
    </row>
    <row r="670" spans="2:6" x14ac:dyDescent="0.35">
      <c r="B670" s="13"/>
      <c r="C670" s="13"/>
      <c r="D670" s="13"/>
      <c r="E670" s="13"/>
      <c r="F670" s="13"/>
    </row>
    <row r="671" spans="2:6" x14ac:dyDescent="0.35">
      <c r="B671" s="13"/>
      <c r="C671" s="13"/>
      <c r="D671" s="13"/>
      <c r="E671" s="13"/>
      <c r="F671" s="13"/>
    </row>
    <row r="672" spans="2:6" x14ac:dyDescent="0.35">
      <c r="B672" s="13"/>
      <c r="C672" s="13"/>
      <c r="D672" s="13"/>
      <c r="E672" s="13"/>
      <c r="F672" s="13"/>
    </row>
    <row r="673" spans="2:6" x14ac:dyDescent="0.35">
      <c r="B673" s="13"/>
      <c r="C673" s="13"/>
      <c r="D673" s="13"/>
      <c r="E673" s="13"/>
      <c r="F673" s="13"/>
    </row>
    <row r="674" spans="2:6" x14ac:dyDescent="0.35">
      <c r="B674" s="13"/>
      <c r="C674" s="13"/>
      <c r="D674" s="13"/>
      <c r="E674" s="13"/>
      <c r="F674" s="13"/>
    </row>
    <row r="675" spans="2:6" x14ac:dyDescent="0.35">
      <c r="B675" s="13"/>
      <c r="C675" s="13"/>
      <c r="D675" s="13"/>
      <c r="E675" s="13"/>
      <c r="F675" s="13"/>
    </row>
    <row r="676" spans="2:6" x14ac:dyDescent="0.35">
      <c r="B676" s="13"/>
      <c r="C676" s="13"/>
      <c r="D676" s="13"/>
      <c r="E676" s="13"/>
      <c r="F676" s="13"/>
    </row>
    <row r="677" spans="2:6" x14ac:dyDescent="0.35">
      <c r="B677" s="13"/>
      <c r="C677" s="13"/>
      <c r="D677" s="13"/>
      <c r="E677" s="13"/>
      <c r="F677" s="13"/>
    </row>
    <row r="678" spans="2:6" x14ac:dyDescent="0.35">
      <c r="B678" s="13"/>
      <c r="C678" s="13"/>
      <c r="D678" s="13"/>
      <c r="E678" s="13"/>
      <c r="F678" s="13"/>
    </row>
    <row r="679" spans="2:6" x14ac:dyDescent="0.35">
      <c r="B679" s="13"/>
      <c r="C679" s="13"/>
      <c r="D679" s="13"/>
      <c r="E679" s="13"/>
      <c r="F679" s="13"/>
    </row>
    <row r="680" spans="2:6" x14ac:dyDescent="0.35">
      <c r="B680" s="13"/>
      <c r="C680" s="13"/>
      <c r="D680" s="13"/>
      <c r="E680" s="13"/>
      <c r="F680" s="13"/>
    </row>
    <row r="681" spans="2:6" x14ac:dyDescent="0.35">
      <c r="B681" s="13"/>
      <c r="C681" s="13"/>
      <c r="D681" s="13"/>
      <c r="E681" s="13"/>
      <c r="F681" s="13"/>
    </row>
    <row r="682" spans="2:6" x14ac:dyDescent="0.35">
      <c r="B682" s="13"/>
      <c r="C682" s="13"/>
      <c r="D682" s="13"/>
      <c r="E682" s="13"/>
      <c r="F682" s="13"/>
    </row>
    <row r="683" spans="2:6" x14ac:dyDescent="0.35">
      <c r="B683" s="13"/>
      <c r="C683" s="13"/>
      <c r="D683" s="13"/>
      <c r="E683" s="13"/>
      <c r="F683" s="13"/>
    </row>
    <row r="684" spans="2:6" x14ac:dyDescent="0.35">
      <c r="B684" s="13"/>
      <c r="C684" s="13"/>
      <c r="D684" s="13"/>
      <c r="E684" s="13"/>
      <c r="F684" s="13"/>
    </row>
    <row r="685" spans="2:6" x14ac:dyDescent="0.35">
      <c r="B685" s="13"/>
      <c r="C685" s="13"/>
      <c r="D685" s="13"/>
      <c r="E685" s="13"/>
      <c r="F685" s="13"/>
    </row>
    <row r="686" spans="2:6" x14ac:dyDescent="0.35">
      <c r="B686" s="13"/>
      <c r="C686" s="13"/>
      <c r="D686" s="13"/>
      <c r="E686" s="13"/>
      <c r="F686" s="13"/>
    </row>
    <row r="687" spans="2:6" x14ac:dyDescent="0.35">
      <c r="B687" s="13"/>
      <c r="C687" s="13"/>
      <c r="D687" s="13"/>
      <c r="E687" s="13"/>
      <c r="F687" s="13"/>
    </row>
    <row r="688" spans="2:6" x14ac:dyDescent="0.35">
      <c r="B688" s="13"/>
      <c r="C688" s="13"/>
      <c r="D688" s="13"/>
      <c r="E688" s="13"/>
      <c r="F688" s="13"/>
    </row>
    <row r="689" spans="2:6" x14ac:dyDescent="0.35">
      <c r="B689" s="13"/>
      <c r="C689" s="13"/>
      <c r="D689" s="13"/>
      <c r="E689" s="13"/>
      <c r="F689" s="13"/>
    </row>
    <row r="690" spans="2:6" x14ac:dyDescent="0.35">
      <c r="B690" s="13"/>
      <c r="C690" s="13"/>
      <c r="D690" s="13"/>
      <c r="E690" s="13"/>
      <c r="F690" s="13"/>
    </row>
    <row r="691" spans="2:6" x14ac:dyDescent="0.35">
      <c r="B691" s="13"/>
      <c r="C691" s="13"/>
      <c r="D691" s="13"/>
      <c r="E691" s="13"/>
      <c r="F691" s="13"/>
    </row>
    <row r="692" spans="2:6" x14ac:dyDescent="0.35">
      <c r="B692" s="13"/>
      <c r="C692" s="13"/>
      <c r="D692" s="13"/>
      <c r="E692" s="13"/>
      <c r="F692" s="13"/>
    </row>
    <row r="693" spans="2:6" x14ac:dyDescent="0.35">
      <c r="B693" s="13"/>
      <c r="C693" s="13"/>
      <c r="D693" s="13"/>
      <c r="E693" s="13"/>
      <c r="F693" s="13"/>
    </row>
    <row r="694" spans="2:6" x14ac:dyDescent="0.35">
      <c r="B694" s="13"/>
      <c r="C694" s="13"/>
      <c r="D694" s="13"/>
      <c r="E694" s="13"/>
      <c r="F694" s="13"/>
    </row>
    <row r="695" spans="2:6" x14ac:dyDescent="0.35">
      <c r="B695" s="13"/>
      <c r="C695" s="13"/>
      <c r="D695" s="13"/>
      <c r="E695" s="13"/>
      <c r="F695" s="13"/>
    </row>
    <row r="696" spans="2:6" x14ac:dyDescent="0.35">
      <c r="B696" s="13"/>
      <c r="C696" s="13"/>
      <c r="D696" s="13"/>
      <c r="E696" s="13"/>
      <c r="F696" s="13"/>
    </row>
    <row r="697" spans="2:6" x14ac:dyDescent="0.35">
      <c r="B697" s="13"/>
      <c r="C697" s="13"/>
      <c r="D697" s="13"/>
      <c r="E697" s="13"/>
      <c r="F697" s="13"/>
    </row>
    <row r="698" spans="2:6" x14ac:dyDescent="0.35">
      <c r="B698" s="13"/>
      <c r="C698" s="13"/>
      <c r="D698" s="13"/>
      <c r="E698" s="13"/>
      <c r="F698" s="13"/>
    </row>
    <row r="699" spans="2:6" x14ac:dyDescent="0.35">
      <c r="B699" s="13"/>
      <c r="C699" s="13"/>
      <c r="D699" s="13"/>
      <c r="E699" s="13"/>
      <c r="F699" s="13"/>
    </row>
    <row r="700" spans="2:6" x14ac:dyDescent="0.35">
      <c r="B700" s="13"/>
      <c r="C700" s="13"/>
      <c r="D700" s="13"/>
      <c r="E700" s="13"/>
      <c r="F700" s="13"/>
    </row>
    <row r="701" spans="2:6" x14ac:dyDescent="0.35">
      <c r="B701" s="13"/>
      <c r="C701" s="13"/>
      <c r="D701" s="13"/>
      <c r="E701" s="13"/>
      <c r="F701" s="13"/>
    </row>
    <row r="702" spans="2:6" x14ac:dyDescent="0.35">
      <c r="B702" s="13"/>
      <c r="C702" s="13"/>
      <c r="D702" s="13"/>
      <c r="E702" s="13"/>
      <c r="F702" s="13"/>
    </row>
    <row r="703" spans="2:6" x14ac:dyDescent="0.35">
      <c r="B703" s="13"/>
      <c r="C703" s="13"/>
      <c r="D703" s="13"/>
      <c r="E703" s="13"/>
      <c r="F703" s="13"/>
    </row>
    <row r="704" spans="2:6" x14ac:dyDescent="0.35">
      <c r="B704" s="13"/>
      <c r="C704" s="13"/>
      <c r="D704" s="13"/>
      <c r="E704" s="13"/>
      <c r="F704" s="13"/>
    </row>
    <row r="705" spans="2:6" x14ac:dyDescent="0.35">
      <c r="B705" s="13"/>
      <c r="C705" s="13"/>
      <c r="D705" s="13"/>
      <c r="E705" s="13"/>
      <c r="F705" s="13"/>
    </row>
    <row r="706" spans="2:6" x14ac:dyDescent="0.35">
      <c r="B706" s="13"/>
      <c r="C706" s="13"/>
      <c r="D706" s="13"/>
      <c r="E706" s="13"/>
      <c r="F706" s="13"/>
    </row>
    <row r="707" spans="2:6" x14ac:dyDescent="0.35">
      <c r="B707" s="13"/>
      <c r="C707" s="13"/>
      <c r="D707" s="13"/>
      <c r="E707" s="13"/>
      <c r="F707" s="13"/>
    </row>
    <row r="708" spans="2:6" x14ac:dyDescent="0.35">
      <c r="B708" s="13"/>
      <c r="C708" s="13"/>
      <c r="D708" s="13"/>
      <c r="E708" s="13"/>
      <c r="F708" s="13"/>
    </row>
    <row r="709" spans="2:6" x14ac:dyDescent="0.35">
      <c r="B709" s="13"/>
      <c r="C709" s="13"/>
      <c r="D709" s="13"/>
      <c r="E709" s="13"/>
      <c r="F709" s="13"/>
    </row>
    <row r="710" spans="2:6" x14ac:dyDescent="0.35">
      <c r="B710" s="13"/>
      <c r="C710" s="13"/>
      <c r="D710" s="13"/>
      <c r="E710" s="13"/>
      <c r="F710" s="13"/>
    </row>
    <row r="711" spans="2:6" x14ac:dyDescent="0.35">
      <c r="B711" s="13"/>
      <c r="C711" s="13"/>
      <c r="D711" s="13"/>
      <c r="E711" s="13"/>
      <c r="F711" s="13"/>
    </row>
    <row r="712" spans="2:6" x14ac:dyDescent="0.35">
      <c r="B712" s="13"/>
      <c r="C712" s="13"/>
      <c r="D712" s="13"/>
      <c r="E712" s="13"/>
      <c r="F712" s="13"/>
    </row>
    <row r="713" spans="2:6" x14ac:dyDescent="0.35">
      <c r="B713" s="13"/>
      <c r="C713" s="13"/>
      <c r="D713" s="13"/>
      <c r="E713" s="13"/>
      <c r="F713" s="13"/>
    </row>
    <row r="714" spans="2:6" x14ac:dyDescent="0.35">
      <c r="B714" s="13"/>
      <c r="C714" s="13"/>
      <c r="D714" s="13"/>
      <c r="E714" s="13"/>
      <c r="F714" s="13"/>
    </row>
    <row r="715" spans="2:6" x14ac:dyDescent="0.35">
      <c r="B715" s="13"/>
      <c r="C715" s="13"/>
      <c r="D715" s="13"/>
      <c r="E715" s="13"/>
      <c r="F715" s="13"/>
    </row>
    <row r="716" spans="2:6" x14ac:dyDescent="0.35">
      <c r="B716" s="13"/>
      <c r="C716" s="13"/>
      <c r="D716" s="13"/>
      <c r="E716" s="13"/>
      <c r="F716" s="13"/>
    </row>
    <row r="717" spans="2:6" x14ac:dyDescent="0.35">
      <c r="B717" s="13"/>
      <c r="C717" s="13"/>
      <c r="D717" s="13"/>
      <c r="E717" s="13"/>
      <c r="F717" s="13"/>
    </row>
    <row r="718" spans="2:6" x14ac:dyDescent="0.35">
      <c r="B718" s="13"/>
      <c r="C718" s="13"/>
      <c r="D718" s="13"/>
      <c r="E718" s="13"/>
      <c r="F718" s="13"/>
    </row>
    <row r="719" spans="2:6" x14ac:dyDescent="0.35">
      <c r="B719" s="13"/>
      <c r="C719" s="13"/>
      <c r="D719" s="13"/>
      <c r="E719" s="13"/>
      <c r="F719" s="13"/>
    </row>
    <row r="720" spans="2:6" x14ac:dyDescent="0.35">
      <c r="B720" s="13"/>
      <c r="C720" s="13"/>
      <c r="D720" s="13"/>
      <c r="E720" s="13"/>
      <c r="F720" s="13"/>
    </row>
    <row r="721" spans="2:6" x14ac:dyDescent="0.35">
      <c r="B721" s="13"/>
      <c r="C721" s="13"/>
      <c r="D721" s="13"/>
      <c r="E721" s="13"/>
      <c r="F721" s="13"/>
    </row>
  </sheetData>
  <sheetProtection algorithmName="SHA-512" hashValue="5xtWVI+z/Bv6JihX+r69VY+iAdlXssgHOC0RPhEneCBMA0DdE30xeuWcMJG4WNzsno5NG86RCv6ntM/0kwD/AQ==" saltValue="SFOvGXUaa/qJ18uYVHq/hA==" spinCount="100000" sheet="1" objects="1" scenarios="1"/>
  <mergeCells count="779">
    <mergeCell ref="AI26:AM26"/>
    <mergeCell ref="G273:H273"/>
    <mergeCell ref="G274:H274"/>
    <mergeCell ref="G228:H228"/>
    <mergeCell ref="G230:H230"/>
    <mergeCell ref="G278:H278"/>
    <mergeCell ref="G279:H279"/>
    <mergeCell ref="G232:H232"/>
    <mergeCell ref="G233:H233"/>
    <mergeCell ref="G202:H202"/>
    <mergeCell ref="G203:H203"/>
    <mergeCell ref="G204:H204"/>
    <mergeCell ref="G205:H205"/>
    <mergeCell ref="G206:H206"/>
    <mergeCell ref="G207:H207"/>
    <mergeCell ref="G226:H226"/>
    <mergeCell ref="G227:H227"/>
    <mergeCell ref="G240:H240"/>
    <mergeCell ref="G208:H208"/>
    <mergeCell ref="G209:H209"/>
    <mergeCell ref="G210:H210"/>
    <mergeCell ref="G211:H211"/>
    <mergeCell ref="G212:H212"/>
    <mergeCell ref="G239:H239"/>
    <mergeCell ref="G243:H243"/>
    <mergeCell ref="G244:H244"/>
    <mergeCell ref="G245:H245"/>
    <mergeCell ref="G246:H246"/>
    <mergeCell ref="G213:H213"/>
    <mergeCell ref="G214:H214"/>
    <mergeCell ref="G215:H215"/>
    <mergeCell ref="G216:H216"/>
    <mergeCell ref="G217:H217"/>
    <mergeCell ref="G218:H218"/>
    <mergeCell ref="G219:H219"/>
    <mergeCell ref="G220:H220"/>
    <mergeCell ref="G221:H221"/>
    <mergeCell ref="G241:H241"/>
    <mergeCell ref="G242:H242"/>
    <mergeCell ref="G234:H234"/>
    <mergeCell ref="G235:H235"/>
    <mergeCell ref="G236:H236"/>
    <mergeCell ref="G237:H237"/>
    <mergeCell ref="G238:H238"/>
    <mergeCell ref="G231:H231"/>
    <mergeCell ref="G222:H222"/>
    <mergeCell ref="G223:H223"/>
    <mergeCell ref="G224:H224"/>
    <mergeCell ref="G281:H281"/>
    <mergeCell ref="G255:H255"/>
    <mergeCell ref="G256:H256"/>
    <mergeCell ref="G257:H257"/>
    <mergeCell ref="G258:H258"/>
    <mergeCell ref="G259:H259"/>
    <mergeCell ref="G260:H260"/>
    <mergeCell ref="G261:H261"/>
    <mergeCell ref="G262:H262"/>
    <mergeCell ref="G263:H263"/>
    <mergeCell ref="G264:H264"/>
    <mergeCell ref="G265:H265"/>
    <mergeCell ref="G266:H266"/>
    <mergeCell ref="G267:H267"/>
    <mergeCell ref="G268:H268"/>
    <mergeCell ref="G269:H269"/>
    <mergeCell ref="G270:H270"/>
    <mergeCell ref="G271:H271"/>
    <mergeCell ref="G272:H272"/>
    <mergeCell ref="G275:H275"/>
    <mergeCell ref="G276:H276"/>
    <mergeCell ref="G277:H277"/>
    <mergeCell ref="G280:H280"/>
    <mergeCell ref="G225:H225"/>
    <mergeCell ref="G164:H164"/>
    <mergeCell ref="G165:H165"/>
    <mergeCell ref="G166:H166"/>
    <mergeCell ref="G167:H167"/>
    <mergeCell ref="G168:H168"/>
    <mergeCell ref="G169:H169"/>
    <mergeCell ref="G170:H170"/>
    <mergeCell ref="G171:H171"/>
    <mergeCell ref="G172:H172"/>
    <mergeCell ref="G173:H173"/>
    <mergeCell ref="G174:H174"/>
    <mergeCell ref="G175:H175"/>
    <mergeCell ref="G176:H176"/>
    <mergeCell ref="G177:H177"/>
    <mergeCell ref="G178:H178"/>
    <mergeCell ref="G179:H179"/>
    <mergeCell ref="G180:H180"/>
    <mergeCell ref="G199:H199"/>
    <mergeCell ref="G200:H200"/>
    <mergeCell ref="G201:H201"/>
    <mergeCell ref="G163:H163"/>
    <mergeCell ref="G129:H129"/>
    <mergeCell ref="G130:H130"/>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3:H143"/>
    <mergeCell ref="G144:H144"/>
    <mergeCell ref="G147:H147"/>
    <mergeCell ref="G148:H148"/>
    <mergeCell ref="G149:H149"/>
    <mergeCell ref="G150:H150"/>
    <mergeCell ref="G151:H151"/>
    <mergeCell ref="G152:H152"/>
    <mergeCell ref="G153:H153"/>
    <mergeCell ref="G126:H126"/>
    <mergeCell ref="G127:H127"/>
    <mergeCell ref="G156:H156"/>
    <mergeCell ref="G157:H157"/>
    <mergeCell ref="G158:H158"/>
    <mergeCell ref="G159:H159"/>
    <mergeCell ref="G160:H160"/>
    <mergeCell ref="G128:H128"/>
    <mergeCell ref="G161:H161"/>
    <mergeCell ref="G162:H162"/>
    <mergeCell ref="G154:H154"/>
    <mergeCell ref="G155:H155"/>
    <mergeCell ref="G80:H80"/>
    <mergeCell ref="G81:H81"/>
    <mergeCell ref="G82:H82"/>
    <mergeCell ref="G83:H83"/>
    <mergeCell ref="G84:H84"/>
    <mergeCell ref="G145:H145"/>
    <mergeCell ref="G108:H108"/>
    <mergeCell ref="G109:H109"/>
    <mergeCell ref="G110:H110"/>
    <mergeCell ref="G111:H111"/>
    <mergeCell ref="G112:H112"/>
    <mergeCell ref="G113:H113"/>
    <mergeCell ref="G114:H114"/>
    <mergeCell ref="G115:H115"/>
    <mergeCell ref="G116:H116"/>
    <mergeCell ref="G117:H117"/>
    <mergeCell ref="G118:H118"/>
    <mergeCell ref="G119:H119"/>
    <mergeCell ref="G120:H120"/>
    <mergeCell ref="G121:H121"/>
    <mergeCell ref="G91:H91"/>
    <mergeCell ref="G125:H125"/>
    <mergeCell ref="B17:D20"/>
    <mergeCell ref="D56:D61"/>
    <mergeCell ref="F56:F61"/>
    <mergeCell ref="G62:H62"/>
    <mergeCell ref="G63:H63"/>
    <mergeCell ref="G64:H64"/>
    <mergeCell ref="G65:H65"/>
    <mergeCell ref="G66:H66"/>
    <mergeCell ref="G67:H67"/>
    <mergeCell ref="D28:F28"/>
    <mergeCell ref="D30:E30"/>
    <mergeCell ref="D31:E31"/>
    <mergeCell ref="G75:H75"/>
    <mergeCell ref="B56:C61"/>
    <mergeCell ref="G85:H85"/>
    <mergeCell ref="G86:H86"/>
    <mergeCell ref="G87:H87"/>
    <mergeCell ref="G88:H88"/>
    <mergeCell ref="A47:F47"/>
    <mergeCell ref="G105:H105"/>
    <mergeCell ref="G71:H71"/>
    <mergeCell ref="D37:E37"/>
    <mergeCell ref="D38:E38"/>
    <mergeCell ref="G122:H122"/>
    <mergeCell ref="G123:H123"/>
    <mergeCell ref="G124:H124"/>
    <mergeCell ref="M74:N74"/>
    <mergeCell ref="M75:N75"/>
    <mergeCell ref="M76:N76"/>
    <mergeCell ref="M67:N67"/>
    <mergeCell ref="M68:N68"/>
    <mergeCell ref="M69:N69"/>
    <mergeCell ref="M70:N70"/>
    <mergeCell ref="M71:N71"/>
    <mergeCell ref="M106:N106"/>
    <mergeCell ref="M100:N100"/>
    <mergeCell ref="M101:N101"/>
    <mergeCell ref="M92:N92"/>
    <mergeCell ref="M93:N93"/>
    <mergeCell ref="M94:N94"/>
    <mergeCell ref="M95:N95"/>
    <mergeCell ref="G92:H92"/>
    <mergeCell ref="G72:H72"/>
    <mergeCell ref="G73:H73"/>
    <mergeCell ref="G74:H74"/>
    <mergeCell ref="G76:H76"/>
    <mergeCell ref="G77:H77"/>
    <mergeCell ref="G78:H78"/>
    <mergeCell ref="G79:H79"/>
    <mergeCell ref="G89:H89"/>
    <mergeCell ref="G90:H90"/>
    <mergeCell ref="W30:Y30"/>
    <mergeCell ref="M72:N72"/>
    <mergeCell ref="W31:Y31"/>
    <mergeCell ref="W32:Y32"/>
    <mergeCell ref="W33:Y33"/>
    <mergeCell ref="W34:Y34"/>
    <mergeCell ref="W35:Y35"/>
    <mergeCell ref="W36:Y36"/>
    <mergeCell ref="W37:Y37"/>
    <mergeCell ref="L37:O37"/>
    <mergeCell ref="B54:N55"/>
    <mergeCell ref="J56:K61"/>
    <mergeCell ref="G56:H61"/>
    <mergeCell ref="D32:E32"/>
    <mergeCell ref="J67:K67"/>
    <mergeCell ref="J68:K68"/>
    <mergeCell ref="J69:K69"/>
    <mergeCell ref="J70:K70"/>
    <mergeCell ref="J71:K71"/>
    <mergeCell ref="M62:N62"/>
    <mergeCell ref="G68:H68"/>
    <mergeCell ref="G69:H69"/>
    <mergeCell ref="G70:H70"/>
    <mergeCell ref="W42:Y43"/>
    <mergeCell ref="W40:Y40"/>
    <mergeCell ref="X29:Y29"/>
    <mergeCell ref="S10:T10"/>
    <mergeCell ref="AF45:AG45"/>
    <mergeCell ref="Z43:AA43"/>
    <mergeCell ref="X39:Y39"/>
    <mergeCell ref="X41:Y41"/>
    <mergeCell ref="R15:T15"/>
    <mergeCell ref="Q29:R29"/>
    <mergeCell ref="U14:AC15"/>
    <mergeCell ref="R18:T18"/>
    <mergeCell ref="S45:U45"/>
    <mergeCell ref="T35:U35"/>
    <mergeCell ref="T36:U36"/>
    <mergeCell ref="T37:U37"/>
    <mergeCell ref="T38:U38"/>
    <mergeCell ref="Q35:R35"/>
    <mergeCell ref="Q36:R36"/>
    <mergeCell ref="Q37:R37"/>
    <mergeCell ref="Z41:AA41"/>
    <mergeCell ref="G28:I28"/>
    <mergeCell ref="M28:O28"/>
    <mergeCell ref="Z36:AA36"/>
    <mergeCell ref="Z40:AA40"/>
    <mergeCell ref="Z32:AA32"/>
    <mergeCell ref="Z33:AA33"/>
    <mergeCell ref="Z34:AA34"/>
    <mergeCell ref="Z30:AA30"/>
    <mergeCell ref="Z31:AA31"/>
    <mergeCell ref="T33:U33"/>
    <mergeCell ref="Z37:AA37"/>
    <mergeCell ref="Z38:AA38"/>
    <mergeCell ref="W38:Y38"/>
    <mergeCell ref="T34:U34"/>
    <mergeCell ref="Q34:R34"/>
    <mergeCell ref="T28:U28"/>
    <mergeCell ref="T29:U29"/>
    <mergeCell ref="Z29:AA29"/>
    <mergeCell ref="Z39:AA39"/>
    <mergeCell ref="W28:AA28"/>
    <mergeCell ref="Q21:S21"/>
    <mergeCell ref="Q22:S22"/>
    <mergeCell ref="M250:N250"/>
    <mergeCell ref="M251:N251"/>
    <mergeCell ref="M242:N242"/>
    <mergeCell ref="M243:N243"/>
    <mergeCell ref="M244:N244"/>
    <mergeCell ref="M245:N245"/>
    <mergeCell ref="M246:N246"/>
    <mergeCell ref="M237:N237"/>
    <mergeCell ref="M238:N238"/>
    <mergeCell ref="M239:N239"/>
    <mergeCell ref="M222:N222"/>
    <mergeCell ref="M223:N223"/>
    <mergeCell ref="M224:N224"/>
    <mergeCell ref="M225:N225"/>
    <mergeCell ref="M202:N202"/>
    <mergeCell ref="M203:N203"/>
    <mergeCell ref="M204:N204"/>
    <mergeCell ref="M205:N205"/>
    <mergeCell ref="M206:N206"/>
    <mergeCell ref="M197:N197"/>
    <mergeCell ref="M198:N198"/>
    <mergeCell ref="M199:N199"/>
    <mergeCell ref="M259:N259"/>
    <mergeCell ref="M257:N257"/>
    <mergeCell ref="M258:N258"/>
    <mergeCell ref="M261:N261"/>
    <mergeCell ref="M252:N252"/>
    <mergeCell ref="M253:N253"/>
    <mergeCell ref="M254:N254"/>
    <mergeCell ref="Z35:AA35"/>
    <mergeCell ref="AC26:AG26"/>
    <mergeCell ref="M236:N236"/>
    <mergeCell ref="M226:N226"/>
    <mergeCell ref="M217:N217"/>
    <mergeCell ref="M218:N218"/>
    <mergeCell ref="M219:N219"/>
    <mergeCell ref="M220:N220"/>
    <mergeCell ref="M221:N221"/>
    <mergeCell ref="M234:N234"/>
    <mergeCell ref="M235:N235"/>
    <mergeCell ref="M207:N207"/>
    <mergeCell ref="M208:N208"/>
    <mergeCell ref="M209:N209"/>
    <mergeCell ref="M210:N210"/>
    <mergeCell ref="M211:N211"/>
    <mergeCell ref="M212:N212"/>
    <mergeCell ref="M280:N280"/>
    <mergeCell ref="M281:N281"/>
    <mergeCell ref="M272:N272"/>
    <mergeCell ref="M273:N273"/>
    <mergeCell ref="M274:N274"/>
    <mergeCell ref="M275:N275"/>
    <mergeCell ref="M276:N276"/>
    <mergeCell ref="M267:N267"/>
    <mergeCell ref="M268:N268"/>
    <mergeCell ref="M269:N269"/>
    <mergeCell ref="M270:N270"/>
    <mergeCell ref="M271:N271"/>
    <mergeCell ref="M277:N277"/>
    <mergeCell ref="M278:N278"/>
    <mergeCell ref="M279:N279"/>
    <mergeCell ref="M265:N265"/>
    <mergeCell ref="M266:N266"/>
    <mergeCell ref="M262:N262"/>
    <mergeCell ref="M263:N263"/>
    <mergeCell ref="M264:N264"/>
    <mergeCell ref="M247:N247"/>
    <mergeCell ref="M248:N248"/>
    <mergeCell ref="M249:N249"/>
    <mergeCell ref="M213:N213"/>
    <mergeCell ref="M214:N214"/>
    <mergeCell ref="M215:N215"/>
    <mergeCell ref="M216:N216"/>
    <mergeCell ref="M260:N260"/>
    <mergeCell ref="M227:N227"/>
    <mergeCell ref="M228:N228"/>
    <mergeCell ref="M229:N229"/>
    <mergeCell ref="M230:N230"/>
    <mergeCell ref="M231:N231"/>
    <mergeCell ref="M255:N255"/>
    <mergeCell ref="M256:N256"/>
    <mergeCell ref="M240:N240"/>
    <mergeCell ref="M241:N241"/>
    <mergeCell ref="M232:N232"/>
    <mergeCell ref="M233:N233"/>
    <mergeCell ref="M200:N200"/>
    <mergeCell ref="M201:N201"/>
    <mergeCell ref="M192:N192"/>
    <mergeCell ref="M193:N193"/>
    <mergeCell ref="M194:N194"/>
    <mergeCell ref="M195:N195"/>
    <mergeCell ref="M196:N196"/>
    <mergeCell ref="M187:N187"/>
    <mergeCell ref="M188:N188"/>
    <mergeCell ref="M189:N189"/>
    <mergeCell ref="M190:N190"/>
    <mergeCell ref="M191:N191"/>
    <mergeCell ref="M182:N182"/>
    <mergeCell ref="M183:N183"/>
    <mergeCell ref="M184:N184"/>
    <mergeCell ref="M185:N185"/>
    <mergeCell ref="M186:N186"/>
    <mergeCell ref="M177:N177"/>
    <mergeCell ref="M178:N178"/>
    <mergeCell ref="M179:N179"/>
    <mergeCell ref="M180:N180"/>
    <mergeCell ref="M181:N181"/>
    <mergeCell ref="M148:N148"/>
    <mergeCell ref="M172:N172"/>
    <mergeCell ref="M173:N173"/>
    <mergeCell ref="M174:N174"/>
    <mergeCell ref="M175:N175"/>
    <mergeCell ref="M176:N176"/>
    <mergeCell ref="M167:N167"/>
    <mergeCell ref="M168:N168"/>
    <mergeCell ref="M169:N169"/>
    <mergeCell ref="M170:N170"/>
    <mergeCell ref="M171:N171"/>
    <mergeCell ref="M105:N105"/>
    <mergeCell ref="M163:N163"/>
    <mergeCell ref="M164:N164"/>
    <mergeCell ref="M165:N165"/>
    <mergeCell ref="M166:N166"/>
    <mergeCell ref="M162:N162"/>
    <mergeCell ref="M145:N145"/>
    <mergeCell ref="M146:N146"/>
    <mergeCell ref="M137:N137"/>
    <mergeCell ref="M138:N138"/>
    <mergeCell ref="M139:N139"/>
    <mergeCell ref="M140:N140"/>
    <mergeCell ref="M141:N141"/>
    <mergeCell ref="M152:N152"/>
    <mergeCell ref="M153:N153"/>
    <mergeCell ref="M157:N157"/>
    <mergeCell ref="M158:N158"/>
    <mergeCell ref="M159:N159"/>
    <mergeCell ref="M160:N160"/>
    <mergeCell ref="M161:N161"/>
    <mergeCell ref="M154:N154"/>
    <mergeCell ref="M155:N155"/>
    <mergeCell ref="M156:N156"/>
    <mergeCell ref="M147:N147"/>
    <mergeCell ref="M124:N124"/>
    <mergeCell ref="M149:N149"/>
    <mergeCell ref="M150:N150"/>
    <mergeCell ref="M151:N151"/>
    <mergeCell ref="M125:N125"/>
    <mergeCell ref="M96:N96"/>
    <mergeCell ref="M107:N107"/>
    <mergeCell ref="M108:N108"/>
    <mergeCell ref="M109:N109"/>
    <mergeCell ref="M110:N110"/>
    <mergeCell ref="M117:N117"/>
    <mergeCell ref="M118:N118"/>
    <mergeCell ref="M119:N119"/>
    <mergeCell ref="M120:N120"/>
    <mergeCell ref="M121:N121"/>
    <mergeCell ref="M112:N112"/>
    <mergeCell ref="M113:N113"/>
    <mergeCell ref="M114:N114"/>
    <mergeCell ref="M115:N115"/>
    <mergeCell ref="M116:N116"/>
    <mergeCell ref="M111:N111"/>
    <mergeCell ref="M102:N102"/>
    <mergeCell ref="M103:N103"/>
    <mergeCell ref="M104:N104"/>
    <mergeCell ref="J234:K234"/>
    <mergeCell ref="J265:K265"/>
    <mergeCell ref="J266:K266"/>
    <mergeCell ref="M87:N87"/>
    <mergeCell ref="M88:N88"/>
    <mergeCell ref="M89:N89"/>
    <mergeCell ref="M90:N90"/>
    <mergeCell ref="M91:N91"/>
    <mergeCell ref="M126:N126"/>
    <mergeCell ref="M127:N127"/>
    <mergeCell ref="M132:N132"/>
    <mergeCell ref="M133:N133"/>
    <mergeCell ref="M134:N134"/>
    <mergeCell ref="M135:N135"/>
    <mergeCell ref="M136:N136"/>
    <mergeCell ref="M128:N128"/>
    <mergeCell ref="M129:N129"/>
    <mergeCell ref="M130:N130"/>
    <mergeCell ref="M131:N131"/>
    <mergeCell ref="M142:N142"/>
    <mergeCell ref="M143:N143"/>
    <mergeCell ref="M144:N144"/>
    <mergeCell ref="M122:N122"/>
    <mergeCell ref="M123:N123"/>
    <mergeCell ref="M97:N97"/>
    <mergeCell ref="M98:N98"/>
    <mergeCell ref="M99:N99"/>
    <mergeCell ref="J254:K254"/>
    <mergeCell ref="J255:K255"/>
    <mergeCell ref="J256:K256"/>
    <mergeCell ref="J247:K247"/>
    <mergeCell ref="J248:K248"/>
    <mergeCell ref="J249:K249"/>
    <mergeCell ref="J250:K250"/>
    <mergeCell ref="J251:K251"/>
    <mergeCell ref="J242:K242"/>
    <mergeCell ref="J243:K243"/>
    <mergeCell ref="J244:K244"/>
    <mergeCell ref="J245:K245"/>
    <mergeCell ref="J246:K246"/>
    <mergeCell ref="J237:K237"/>
    <mergeCell ref="J238:K238"/>
    <mergeCell ref="J239:K239"/>
    <mergeCell ref="J240:K240"/>
    <mergeCell ref="J241:K241"/>
    <mergeCell ref="J232:K232"/>
    <mergeCell ref="J227:K227"/>
    <mergeCell ref="J228:K228"/>
    <mergeCell ref="J281:K281"/>
    <mergeCell ref="J272:K272"/>
    <mergeCell ref="J273:K273"/>
    <mergeCell ref="J274:K274"/>
    <mergeCell ref="J275:K275"/>
    <mergeCell ref="J276:K276"/>
    <mergeCell ref="J267:K267"/>
    <mergeCell ref="J268:K268"/>
    <mergeCell ref="J269:K269"/>
    <mergeCell ref="J270:K270"/>
    <mergeCell ref="J271:K271"/>
    <mergeCell ref="J277:K277"/>
    <mergeCell ref="J278:K278"/>
    <mergeCell ref="J279:K279"/>
    <mergeCell ref="J280:K280"/>
    <mergeCell ref="J258:K258"/>
    <mergeCell ref="J259:K259"/>
    <mergeCell ref="J260:K260"/>
    <mergeCell ref="J261:K261"/>
    <mergeCell ref="J262:K262"/>
    <mergeCell ref="J263:K263"/>
    <mergeCell ref="J264:K264"/>
    <mergeCell ref="J219:K219"/>
    <mergeCell ref="J220:K220"/>
    <mergeCell ref="J221:K221"/>
    <mergeCell ref="J229:K229"/>
    <mergeCell ref="J230:K230"/>
    <mergeCell ref="J231:K231"/>
    <mergeCell ref="J222:K222"/>
    <mergeCell ref="J223:K223"/>
    <mergeCell ref="J224:K224"/>
    <mergeCell ref="J225:K225"/>
    <mergeCell ref="J226:K226"/>
    <mergeCell ref="J257:K257"/>
    <mergeCell ref="J252:K252"/>
    <mergeCell ref="J253:K253"/>
    <mergeCell ref="J235:K235"/>
    <mergeCell ref="J236:K236"/>
    <mergeCell ref="J233:K233"/>
    <mergeCell ref="J217:K217"/>
    <mergeCell ref="J218:K218"/>
    <mergeCell ref="J202:K202"/>
    <mergeCell ref="J203:K203"/>
    <mergeCell ref="J204:K204"/>
    <mergeCell ref="J205:K205"/>
    <mergeCell ref="J206:K206"/>
    <mergeCell ref="J197:K197"/>
    <mergeCell ref="J198:K198"/>
    <mergeCell ref="J199:K199"/>
    <mergeCell ref="J200:K200"/>
    <mergeCell ref="J201:K201"/>
    <mergeCell ref="J212:K212"/>
    <mergeCell ref="J213:K213"/>
    <mergeCell ref="J214:K214"/>
    <mergeCell ref="J215:K215"/>
    <mergeCell ref="J216:K216"/>
    <mergeCell ref="J207:K207"/>
    <mergeCell ref="J208:K208"/>
    <mergeCell ref="J209:K209"/>
    <mergeCell ref="J210:K210"/>
    <mergeCell ref="J211:K211"/>
    <mergeCell ref="J192:K192"/>
    <mergeCell ref="J193:K193"/>
    <mergeCell ref="J194:K194"/>
    <mergeCell ref="J195:K195"/>
    <mergeCell ref="J196:K196"/>
    <mergeCell ref="J187:K187"/>
    <mergeCell ref="J188:K188"/>
    <mergeCell ref="J189:K189"/>
    <mergeCell ref="J190:K190"/>
    <mergeCell ref="J191:K191"/>
    <mergeCell ref="J182:K182"/>
    <mergeCell ref="J183:K183"/>
    <mergeCell ref="J184:K184"/>
    <mergeCell ref="J185:K185"/>
    <mergeCell ref="J186:K186"/>
    <mergeCell ref="J177:K177"/>
    <mergeCell ref="J178:K178"/>
    <mergeCell ref="J179:K179"/>
    <mergeCell ref="J180:K180"/>
    <mergeCell ref="J181:K181"/>
    <mergeCell ref="J159:K159"/>
    <mergeCell ref="J160:K160"/>
    <mergeCell ref="J161:K161"/>
    <mergeCell ref="J172:K172"/>
    <mergeCell ref="J173:K173"/>
    <mergeCell ref="J174:K174"/>
    <mergeCell ref="J175:K175"/>
    <mergeCell ref="J176:K176"/>
    <mergeCell ref="J167:K167"/>
    <mergeCell ref="J168:K168"/>
    <mergeCell ref="J169:K169"/>
    <mergeCell ref="J170:K170"/>
    <mergeCell ref="J171:K171"/>
    <mergeCell ref="J117:K117"/>
    <mergeCell ref="J118:K118"/>
    <mergeCell ref="J119:K119"/>
    <mergeCell ref="J120:K120"/>
    <mergeCell ref="J121:K121"/>
    <mergeCell ref="J162:K162"/>
    <mergeCell ref="J163:K163"/>
    <mergeCell ref="J164:K164"/>
    <mergeCell ref="J165:K165"/>
    <mergeCell ref="J156:K156"/>
    <mergeCell ref="J147:K147"/>
    <mergeCell ref="J148:K148"/>
    <mergeCell ref="J149:K149"/>
    <mergeCell ref="J150:K150"/>
    <mergeCell ref="J151:K151"/>
    <mergeCell ref="J131:K131"/>
    <mergeCell ref="J122:K122"/>
    <mergeCell ref="J123:K123"/>
    <mergeCell ref="J124:K124"/>
    <mergeCell ref="J125:K125"/>
    <mergeCell ref="J126:K126"/>
    <mergeCell ref="J135:K135"/>
    <mergeCell ref="J136:K136"/>
    <mergeCell ref="J127:K127"/>
    <mergeCell ref="J114:K114"/>
    <mergeCell ref="J115:K115"/>
    <mergeCell ref="J116:K116"/>
    <mergeCell ref="J132:K132"/>
    <mergeCell ref="J133:K133"/>
    <mergeCell ref="J134:K134"/>
    <mergeCell ref="J77:K77"/>
    <mergeCell ref="J78:K78"/>
    <mergeCell ref="J79:K79"/>
    <mergeCell ref="J80:K80"/>
    <mergeCell ref="J81:K81"/>
    <mergeCell ref="J112:K112"/>
    <mergeCell ref="J113:K113"/>
    <mergeCell ref="J107:K107"/>
    <mergeCell ref="J108:K108"/>
    <mergeCell ref="J109:K109"/>
    <mergeCell ref="J110:K110"/>
    <mergeCell ref="J111:K111"/>
    <mergeCell ref="J102:K102"/>
    <mergeCell ref="J103:K103"/>
    <mergeCell ref="J104:K104"/>
    <mergeCell ref="J105:K105"/>
    <mergeCell ref="J106:K106"/>
    <mergeCell ref="J97:K97"/>
    <mergeCell ref="J128:K128"/>
    <mergeCell ref="J129:K129"/>
    <mergeCell ref="J130:K130"/>
    <mergeCell ref="G247:H247"/>
    <mergeCell ref="G248:H248"/>
    <mergeCell ref="G249:H249"/>
    <mergeCell ref="G146:H146"/>
    <mergeCell ref="J142:K142"/>
    <mergeCell ref="J143:K143"/>
    <mergeCell ref="J144:K144"/>
    <mergeCell ref="J145:K145"/>
    <mergeCell ref="J146:K146"/>
    <mergeCell ref="J137:K137"/>
    <mergeCell ref="J138:K138"/>
    <mergeCell ref="J139:K139"/>
    <mergeCell ref="J140:K140"/>
    <mergeCell ref="J141:K141"/>
    <mergeCell ref="J152:K152"/>
    <mergeCell ref="J153:K153"/>
    <mergeCell ref="J154:K154"/>
    <mergeCell ref="J155:K155"/>
    <mergeCell ref="J166:K166"/>
    <mergeCell ref="J157:K157"/>
    <mergeCell ref="J158:K158"/>
    <mergeCell ref="G250:H250"/>
    <mergeCell ref="G251:H251"/>
    <mergeCell ref="G252:H252"/>
    <mergeCell ref="G253:H253"/>
    <mergeCell ref="G254:H254"/>
    <mergeCell ref="G181:H181"/>
    <mergeCell ref="G182:H182"/>
    <mergeCell ref="G183:H183"/>
    <mergeCell ref="G184:H184"/>
    <mergeCell ref="G185:H185"/>
    <mergeCell ref="G186:H186"/>
    <mergeCell ref="G187:H187"/>
    <mergeCell ref="G188:H188"/>
    <mergeCell ref="G189:H189"/>
    <mergeCell ref="G190:H190"/>
    <mergeCell ref="G191:H191"/>
    <mergeCell ref="G192:H192"/>
    <mergeCell ref="G193:H193"/>
    <mergeCell ref="G194:H194"/>
    <mergeCell ref="G195:H195"/>
    <mergeCell ref="G229:H229"/>
    <mergeCell ref="G196:H196"/>
    <mergeCell ref="G197:H197"/>
    <mergeCell ref="G198:H198"/>
    <mergeCell ref="G106:H106"/>
    <mergeCell ref="G107:H107"/>
    <mergeCell ref="D33:E33"/>
    <mergeCell ref="Q39:R39"/>
    <mergeCell ref="F52:Y52"/>
    <mergeCell ref="T39:U39"/>
    <mergeCell ref="J72:K72"/>
    <mergeCell ref="J73:K73"/>
    <mergeCell ref="J74:K74"/>
    <mergeCell ref="J75:K75"/>
    <mergeCell ref="J76:K76"/>
    <mergeCell ref="J62:K62"/>
    <mergeCell ref="J63:K63"/>
    <mergeCell ref="J64:K64"/>
    <mergeCell ref="J65:K65"/>
    <mergeCell ref="J66:K66"/>
    <mergeCell ref="M64:N64"/>
    <mergeCell ref="D34:E34"/>
    <mergeCell ref="D35:E35"/>
    <mergeCell ref="D36:E36"/>
    <mergeCell ref="G93:H93"/>
    <mergeCell ref="J92:K92"/>
    <mergeCell ref="J93:K93"/>
    <mergeCell ref="J99:K99"/>
    <mergeCell ref="J100:K100"/>
    <mergeCell ref="J101:K101"/>
    <mergeCell ref="G103:H103"/>
    <mergeCell ref="G104:H104"/>
    <mergeCell ref="G102:H102"/>
    <mergeCell ref="G94:H94"/>
    <mergeCell ref="G95:H95"/>
    <mergeCell ref="G96:H96"/>
    <mergeCell ref="G97:H97"/>
    <mergeCell ref="G98:H98"/>
    <mergeCell ref="G99:H99"/>
    <mergeCell ref="G100:H100"/>
    <mergeCell ref="G101:H101"/>
    <mergeCell ref="J94:K94"/>
    <mergeCell ref="J95:K95"/>
    <mergeCell ref="J96:K96"/>
    <mergeCell ref="J98:K98"/>
    <mergeCell ref="J87:K87"/>
    <mergeCell ref="J88:K88"/>
    <mergeCell ref="J89:K89"/>
    <mergeCell ref="J90:K90"/>
    <mergeCell ref="J91:K91"/>
    <mergeCell ref="J82:K82"/>
    <mergeCell ref="J83:K83"/>
    <mergeCell ref="J84:K84"/>
    <mergeCell ref="J85:K85"/>
    <mergeCell ref="J86:K86"/>
    <mergeCell ref="M82:N82"/>
    <mergeCell ref="M83:N83"/>
    <mergeCell ref="M84:N84"/>
    <mergeCell ref="M85:N85"/>
    <mergeCell ref="M86:N86"/>
    <mergeCell ref="T43:U43"/>
    <mergeCell ref="S46:U46"/>
    <mergeCell ref="Q32:R32"/>
    <mergeCell ref="Q28:R28"/>
    <mergeCell ref="T31:U31"/>
    <mergeCell ref="T32:U32"/>
    <mergeCell ref="Q30:R30"/>
    <mergeCell ref="Q33:R33"/>
    <mergeCell ref="L32:O32"/>
    <mergeCell ref="L33:O33"/>
    <mergeCell ref="L36:O36"/>
    <mergeCell ref="Q38:R38"/>
    <mergeCell ref="M63:N63"/>
    <mergeCell ref="M30:O30"/>
    <mergeCell ref="M31:O31"/>
    <mergeCell ref="M34:O34"/>
    <mergeCell ref="M35:O35"/>
    <mergeCell ref="M80:N80"/>
    <mergeCell ref="M81:N81"/>
    <mergeCell ref="Q23:S23"/>
    <mergeCell ref="M77:N77"/>
    <mergeCell ref="M78:N78"/>
    <mergeCell ref="M79:N79"/>
    <mergeCell ref="M38:O38"/>
    <mergeCell ref="M39:O39"/>
    <mergeCell ref="M65:N65"/>
    <mergeCell ref="M66:N66"/>
    <mergeCell ref="M73:N73"/>
    <mergeCell ref="B25:C25"/>
    <mergeCell ref="H25:I25"/>
    <mergeCell ref="A10:E10"/>
    <mergeCell ref="A4:E4"/>
    <mergeCell ref="A16:E16"/>
    <mergeCell ref="A26:F26"/>
    <mergeCell ref="W26:AB26"/>
    <mergeCell ref="Q31:R31"/>
    <mergeCell ref="T30:U30"/>
    <mergeCell ref="B21:C21"/>
    <mergeCell ref="B22:C22"/>
    <mergeCell ref="B23:C23"/>
    <mergeCell ref="I5:Q5"/>
    <mergeCell ref="I6:Q6"/>
    <mergeCell ref="I7:Q7"/>
    <mergeCell ref="I8:Q8"/>
    <mergeCell ref="S8:T8"/>
    <mergeCell ref="R17:T17"/>
    <mergeCell ref="U21:AD23"/>
    <mergeCell ref="N20:P20"/>
    <mergeCell ref="N21:P21"/>
    <mergeCell ref="N22:P22"/>
    <mergeCell ref="N23:P23"/>
    <mergeCell ref="Q20:S20"/>
  </mergeCells>
  <conditionalFormatting sqref="F62:F101">
    <cfRule type="cellIs" dxfId="1" priority="2" operator="equal">
      <formula>0</formula>
    </cfRule>
  </conditionalFormatting>
  <conditionalFormatting sqref="H25:I25">
    <cfRule type="cellIs" dxfId="0" priority="1" operator="greaterThan">
      <formula>$B$25</formula>
    </cfRule>
  </conditionalFormatting>
  <dataValidations count="2">
    <dataValidation type="list" allowBlank="1" showInputMessage="1" showErrorMessage="1" sqref="I11:Q11" xr:uid="{00000000-0002-0000-0300-000000000000}">
      <formula1>$AR$8:$AR$15</formula1>
    </dataValidation>
    <dataValidation type="list" allowBlank="1" showInputMessage="1" showErrorMessage="1" sqref="I7:Q7" xr:uid="{00000000-0002-0000-0300-000001000000}">
      <formula1>Towns</formula1>
    </dataValidation>
  </dataValidations>
  <pageMargins left="0.7" right="0.7" top="0.75" bottom="0.75" header="0.3" footer="0.3"/>
  <pageSetup paperSize="5"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'TownBreak-Out-IncLmts&amp;FMRs'!$A$3:$A$172</xm:f>
          </x14:formula1>
          <xm:sqref>I7:Q7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sheetPr>
  <dimension ref="A1:AJ172"/>
  <sheetViews>
    <sheetView topLeftCell="P1" workbookViewId="0">
      <selection activeCell="C4" sqref="C4:AA172"/>
    </sheetView>
  </sheetViews>
  <sheetFormatPr defaultColWidth="9.08984375" defaultRowHeight="12.5" x14ac:dyDescent="0.25"/>
  <cols>
    <col min="1" max="1" width="17.08984375" style="47" bestFit="1" customWidth="1"/>
    <col min="2" max="2" width="54.54296875" style="47" bestFit="1" customWidth="1"/>
    <col min="3" max="3" width="18.6328125" style="47" bestFit="1" customWidth="1"/>
    <col min="4" max="4" width="6.08984375" style="47" bestFit="1" customWidth="1"/>
    <col min="5" max="6" width="12.6328125" style="49" customWidth="1"/>
    <col min="7" max="11" width="9.08984375" style="49" customWidth="1"/>
    <col min="12" max="12" width="6.453125" style="49" bestFit="1" customWidth="1"/>
    <col min="13" max="19" width="9.08984375" style="49" customWidth="1"/>
    <col min="20" max="20" width="6.08984375" style="49" bestFit="1" customWidth="1"/>
    <col min="21" max="27" width="9.08984375" style="49" customWidth="1"/>
    <col min="28" max="28" width="6" style="47" customWidth="1"/>
    <col min="29" max="29" width="54.54296875" style="47" bestFit="1" customWidth="1"/>
    <col min="30" max="30" width="17.54296875" style="47" customWidth="1"/>
    <col min="31" max="31" width="19.54296875" style="47" bestFit="1" customWidth="1"/>
    <col min="32" max="32" width="5.6328125" style="47" bestFit="1" customWidth="1"/>
    <col min="33" max="16384" width="9.08984375" style="47"/>
  </cols>
  <sheetData>
    <row r="1" spans="1:36" ht="13" x14ac:dyDescent="0.3">
      <c r="C1" s="48" t="s">
        <v>962</v>
      </c>
      <c r="AE1" s="48" t="s">
        <v>951</v>
      </c>
    </row>
    <row r="2" spans="1:36" ht="13" x14ac:dyDescent="0.3">
      <c r="A2" s="50" t="s">
        <v>50</v>
      </c>
      <c r="B2" s="50" t="s">
        <v>51</v>
      </c>
      <c r="C2" s="51" t="s">
        <v>52</v>
      </c>
      <c r="D2" s="52" t="s">
        <v>53</v>
      </c>
      <c r="E2" s="53" t="s">
        <v>54</v>
      </c>
      <c r="F2" s="53" t="s">
        <v>55</v>
      </c>
      <c r="G2" s="54" t="s">
        <v>56</v>
      </c>
      <c r="H2" s="54" t="s">
        <v>57</v>
      </c>
      <c r="I2" s="54" t="s">
        <v>58</v>
      </c>
      <c r="J2" s="54" t="s">
        <v>59</v>
      </c>
      <c r="K2" s="54" t="s">
        <v>60</v>
      </c>
      <c r="L2" s="54" t="s">
        <v>61</v>
      </c>
      <c r="M2" s="54" t="s">
        <v>62</v>
      </c>
      <c r="N2" s="54" t="s">
        <v>63</v>
      </c>
      <c r="O2" s="54" t="s">
        <v>64</v>
      </c>
      <c r="P2" s="54" t="s">
        <v>65</v>
      </c>
      <c r="Q2" s="54" t="s">
        <v>66</v>
      </c>
      <c r="R2" s="54" t="s">
        <v>67</v>
      </c>
      <c r="S2" s="54" t="s">
        <v>68</v>
      </c>
      <c r="T2" s="54" t="s">
        <v>69</v>
      </c>
      <c r="U2" s="55" t="s">
        <v>70</v>
      </c>
      <c r="V2" s="55" t="s">
        <v>71</v>
      </c>
      <c r="W2" s="55" t="s">
        <v>72</v>
      </c>
      <c r="X2" s="55" t="s">
        <v>73</v>
      </c>
      <c r="Y2" s="55" t="s">
        <v>74</v>
      </c>
      <c r="Z2" s="55" t="s">
        <v>75</v>
      </c>
      <c r="AA2" s="55" t="s">
        <v>76</v>
      </c>
      <c r="AB2" s="56"/>
      <c r="AC2" s="56" t="s">
        <v>77</v>
      </c>
      <c r="AD2" s="56" t="s">
        <v>77</v>
      </c>
      <c r="AE2" s="50" t="s">
        <v>77</v>
      </c>
      <c r="AF2" s="50" t="s">
        <v>78</v>
      </c>
      <c r="AG2" s="50" t="s">
        <v>13</v>
      </c>
      <c r="AH2" s="50" t="s">
        <v>14</v>
      </c>
      <c r="AI2" s="50" t="s">
        <v>15</v>
      </c>
      <c r="AJ2" s="50" t="s">
        <v>380</v>
      </c>
    </row>
    <row r="3" spans="1:36" ht="13" x14ac:dyDescent="0.3">
      <c r="A3" s="50" t="s">
        <v>79</v>
      </c>
      <c r="B3" s="50"/>
      <c r="C3" s="51" t="s">
        <v>952</v>
      </c>
      <c r="D3" s="52" t="s">
        <v>53</v>
      </c>
      <c r="E3" s="53" t="s">
        <v>54</v>
      </c>
      <c r="F3" s="53" t="s">
        <v>55</v>
      </c>
      <c r="G3" s="54" t="s">
        <v>56</v>
      </c>
      <c r="H3" s="54" t="s">
        <v>57</v>
      </c>
      <c r="I3" s="54" t="s">
        <v>58</v>
      </c>
      <c r="J3" s="54" t="s">
        <v>59</v>
      </c>
      <c r="K3" s="54" t="s">
        <v>60</v>
      </c>
      <c r="L3" s="54" t="s">
        <v>61</v>
      </c>
      <c r="M3" s="54" t="s">
        <v>62</v>
      </c>
      <c r="N3" s="54" t="s">
        <v>63</v>
      </c>
      <c r="O3" s="54" t="s">
        <v>64</v>
      </c>
      <c r="P3" s="54" t="s">
        <v>65</v>
      </c>
      <c r="Q3" s="54" t="s">
        <v>66</v>
      </c>
      <c r="R3" s="54" t="s">
        <v>67</v>
      </c>
      <c r="S3" s="54" t="s">
        <v>68</v>
      </c>
      <c r="T3" s="54" t="s">
        <v>69</v>
      </c>
      <c r="U3" s="55" t="s">
        <v>70</v>
      </c>
      <c r="V3" s="55" t="s">
        <v>71</v>
      </c>
      <c r="W3" s="55" t="s">
        <v>72</v>
      </c>
      <c r="X3" s="55" t="s">
        <v>73</v>
      </c>
      <c r="Y3" s="55" t="s">
        <v>74</v>
      </c>
      <c r="Z3" s="55" t="s">
        <v>75</v>
      </c>
      <c r="AA3" s="55" t="s">
        <v>76</v>
      </c>
      <c r="AE3" s="50"/>
      <c r="AF3" s="50"/>
      <c r="AG3" s="50"/>
      <c r="AH3" s="50"/>
    </row>
    <row r="4" spans="1:36" ht="14.5" x14ac:dyDescent="0.35">
      <c r="A4" s="47" t="s">
        <v>80</v>
      </c>
      <c r="B4" t="s">
        <v>81</v>
      </c>
      <c r="C4" s="47">
        <v>112700</v>
      </c>
      <c r="D4" s="47">
        <v>39450</v>
      </c>
      <c r="E4" s="49">
        <v>45100</v>
      </c>
      <c r="F4" s="49">
        <v>50750</v>
      </c>
      <c r="G4" s="49">
        <v>56350</v>
      </c>
      <c r="H4" s="49">
        <v>60900</v>
      </c>
      <c r="I4" s="49">
        <v>65400</v>
      </c>
      <c r="J4" s="49">
        <v>69900</v>
      </c>
      <c r="K4" s="49">
        <v>74400</v>
      </c>
      <c r="L4" s="49">
        <v>23700</v>
      </c>
      <c r="M4" s="49">
        <v>27050</v>
      </c>
      <c r="N4" s="49">
        <v>30450</v>
      </c>
      <c r="O4" s="49">
        <v>33800</v>
      </c>
      <c r="P4" s="49">
        <v>36550</v>
      </c>
      <c r="Q4" s="49">
        <v>39250</v>
      </c>
      <c r="R4" s="49">
        <v>41950</v>
      </c>
      <c r="S4" s="49">
        <v>46630</v>
      </c>
      <c r="T4" s="49">
        <v>62600</v>
      </c>
      <c r="U4" s="49">
        <v>71550</v>
      </c>
      <c r="V4" s="49">
        <v>80500</v>
      </c>
      <c r="W4" s="49">
        <v>89400</v>
      </c>
      <c r="X4" s="49">
        <v>96600</v>
      </c>
      <c r="Y4" s="49">
        <v>103750</v>
      </c>
      <c r="Z4" s="49">
        <v>110900</v>
      </c>
      <c r="AA4" s="49">
        <v>118050</v>
      </c>
      <c r="AB4" s="47" t="s">
        <v>381</v>
      </c>
      <c r="AC4" s="47" t="s">
        <v>81</v>
      </c>
      <c r="AD4"/>
      <c r="AE4" s="47" t="s">
        <v>80</v>
      </c>
      <c r="AF4">
        <v>865</v>
      </c>
      <c r="AG4">
        <v>1054</v>
      </c>
      <c r="AH4">
        <v>1302</v>
      </c>
      <c r="AI4">
        <v>1609</v>
      </c>
      <c r="AJ4">
        <v>1907</v>
      </c>
    </row>
    <row r="5" spans="1:36" ht="14.5" x14ac:dyDescent="0.35">
      <c r="A5" s="47" t="s">
        <v>82</v>
      </c>
      <c r="B5" t="s">
        <v>83</v>
      </c>
      <c r="C5" s="47">
        <v>113600</v>
      </c>
      <c r="D5" s="47">
        <v>39800</v>
      </c>
      <c r="E5" s="49">
        <v>45450</v>
      </c>
      <c r="F5" s="49">
        <v>51150</v>
      </c>
      <c r="G5" s="49">
        <v>56800</v>
      </c>
      <c r="H5" s="49">
        <v>61350</v>
      </c>
      <c r="I5" s="49">
        <v>65900</v>
      </c>
      <c r="J5" s="49">
        <v>70450</v>
      </c>
      <c r="K5" s="49">
        <v>75000</v>
      </c>
      <c r="L5" s="49">
        <v>23900</v>
      </c>
      <c r="M5" s="49">
        <v>27300</v>
      </c>
      <c r="N5" s="49">
        <v>30700</v>
      </c>
      <c r="O5" s="49">
        <v>34100</v>
      </c>
      <c r="P5" s="49">
        <v>36850</v>
      </c>
      <c r="Q5" s="49">
        <v>39600</v>
      </c>
      <c r="R5" s="49">
        <v>42300</v>
      </c>
      <c r="S5" s="49">
        <v>46630</v>
      </c>
      <c r="T5" s="49">
        <v>62600</v>
      </c>
      <c r="U5" s="49">
        <v>71550</v>
      </c>
      <c r="V5" s="49">
        <v>80500</v>
      </c>
      <c r="W5" s="49">
        <v>89400</v>
      </c>
      <c r="X5" s="49">
        <v>96600</v>
      </c>
      <c r="Y5" s="49">
        <v>103750</v>
      </c>
      <c r="Z5" s="49">
        <v>110900</v>
      </c>
      <c r="AA5" s="49">
        <v>118050</v>
      </c>
      <c r="AB5" s="47" t="s">
        <v>381</v>
      </c>
      <c r="AC5" s="47" t="s">
        <v>83</v>
      </c>
      <c r="AD5"/>
      <c r="AE5" s="47" t="s">
        <v>82</v>
      </c>
      <c r="AF5">
        <v>967</v>
      </c>
      <c r="AG5">
        <v>1224</v>
      </c>
      <c r="AH5">
        <v>1456</v>
      </c>
      <c r="AI5">
        <v>1800</v>
      </c>
      <c r="AJ5">
        <v>2492</v>
      </c>
    </row>
    <row r="6" spans="1:36" ht="14.5" x14ac:dyDescent="0.35">
      <c r="A6" s="47" t="s">
        <v>84</v>
      </c>
      <c r="B6" t="s">
        <v>85</v>
      </c>
      <c r="C6" s="47">
        <v>89800</v>
      </c>
      <c r="D6" s="47">
        <v>39450</v>
      </c>
      <c r="E6" s="49">
        <v>45050</v>
      </c>
      <c r="F6" s="49">
        <v>50700</v>
      </c>
      <c r="G6" s="57">
        <v>56300</v>
      </c>
      <c r="H6" s="49">
        <v>60850</v>
      </c>
      <c r="I6" s="49">
        <v>65350</v>
      </c>
      <c r="J6" s="49">
        <v>69850</v>
      </c>
      <c r="K6" s="49">
        <v>74350</v>
      </c>
      <c r="L6" s="49">
        <v>23700</v>
      </c>
      <c r="M6" s="49">
        <v>27050</v>
      </c>
      <c r="N6" s="49">
        <v>30450</v>
      </c>
      <c r="O6" s="49">
        <v>33800</v>
      </c>
      <c r="P6" s="49">
        <v>36550</v>
      </c>
      <c r="Q6" s="49">
        <v>39250</v>
      </c>
      <c r="R6" s="49">
        <v>41950</v>
      </c>
      <c r="S6" s="49">
        <v>46630</v>
      </c>
      <c r="T6" s="49">
        <v>62600</v>
      </c>
      <c r="U6" s="49">
        <v>71550</v>
      </c>
      <c r="V6" s="49">
        <v>80500</v>
      </c>
      <c r="W6" s="49">
        <v>89400</v>
      </c>
      <c r="X6" s="49">
        <v>96600</v>
      </c>
      <c r="Y6" s="49">
        <v>103750</v>
      </c>
      <c r="Z6" s="49">
        <v>110900</v>
      </c>
      <c r="AA6" s="49">
        <v>118050</v>
      </c>
      <c r="AB6" s="47" t="s">
        <v>381</v>
      </c>
      <c r="AC6" s="47" t="s">
        <v>85</v>
      </c>
      <c r="AD6"/>
      <c r="AE6" s="47" t="s">
        <v>84</v>
      </c>
      <c r="AF6">
        <v>848</v>
      </c>
      <c r="AG6">
        <v>854</v>
      </c>
      <c r="AH6">
        <v>1110</v>
      </c>
      <c r="AI6">
        <v>1388</v>
      </c>
      <c r="AJ6">
        <v>1875</v>
      </c>
    </row>
    <row r="7" spans="1:36" ht="14.5" x14ac:dyDescent="0.35">
      <c r="A7" s="47" t="s">
        <v>86</v>
      </c>
      <c r="B7" t="s">
        <v>81</v>
      </c>
      <c r="C7" s="47">
        <v>112700</v>
      </c>
      <c r="D7" s="47">
        <v>39450</v>
      </c>
      <c r="E7" s="49">
        <v>45100</v>
      </c>
      <c r="F7" s="49">
        <v>50750</v>
      </c>
      <c r="G7" s="57">
        <v>56350</v>
      </c>
      <c r="H7" s="49">
        <v>60900</v>
      </c>
      <c r="I7" s="49">
        <v>65400</v>
      </c>
      <c r="J7" s="49">
        <v>69900</v>
      </c>
      <c r="K7" s="49">
        <v>74400</v>
      </c>
      <c r="L7" s="49">
        <v>23700</v>
      </c>
      <c r="M7" s="49">
        <v>27050</v>
      </c>
      <c r="N7" s="49">
        <v>30450</v>
      </c>
      <c r="O7" s="49">
        <v>33800</v>
      </c>
      <c r="P7" s="49">
        <v>36550</v>
      </c>
      <c r="Q7" s="49">
        <v>39250</v>
      </c>
      <c r="R7" s="49">
        <v>41950</v>
      </c>
      <c r="S7" s="49">
        <v>46630</v>
      </c>
      <c r="T7" s="49">
        <v>62600</v>
      </c>
      <c r="U7" s="49">
        <v>71550</v>
      </c>
      <c r="V7" s="49">
        <v>80500</v>
      </c>
      <c r="W7" s="49">
        <v>89400</v>
      </c>
      <c r="X7" s="49">
        <v>96600</v>
      </c>
      <c r="Y7" s="49">
        <v>103750</v>
      </c>
      <c r="Z7" s="49">
        <v>110900</v>
      </c>
      <c r="AA7" s="49">
        <v>118050</v>
      </c>
      <c r="AB7" s="47" t="s">
        <v>381</v>
      </c>
      <c r="AC7" s="47" t="s">
        <v>81</v>
      </c>
      <c r="AD7"/>
      <c r="AE7" s="47" t="s">
        <v>86</v>
      </c>
      <c r="AF7">
        <v>865</v>
      </c>
      <c r="AG7">
        <v>1054</v>
      </c>
      <c r="AH7">
        <v>1302</v>
      </c>
      <c r="AI7">
        <v>1609</v>
      </c>
      <c r="AJ7">
        <v>1907</v>
      </c>
    </row>
    <row r="8" spans="1:36" ht="14.5" x14ac:dyDescent="0.35">
      <c r="A8" s="47" t="s">
        <v>87</v>
      </c>
      <c r="B8" t="s">
        <v>88</v>
      </c>
      <c r="C8" s="47">
        <v>112600</v>
      </c>
      <c r="D8" s="47">
        <v>39450</v>
      </c>
      <c r="E8" s="49">
        <v>45050</v>
      </c>
      <c r="F8" s="49">
        <v>50700</v>
      </c>
      <c r="G8" s="49">
        <v>56300</v>
      </c>
      <c r="H8" s="49">
        <v>60850</v>
      </c>
      <c r="I8" s="49">
        <v>65350</v>
      </c>
      <c r="J8" s="49">
        <v>69850</v>
      </c>
      <c r="K8" s="49">
        <v>74350</v>
      </c>
      <c r="L8" s="49">
        <v>23700</v>
      </c>
      <c r="M8" s="49">
        <v>27050</v>
      </c>
      <c r="N8" s="49">
        <v>30450</v>
      </c>
      <c r="O8" s="49">
        <v>33800</v>
      </c>
      <c r="P8" s="49">
        <v>36550</v>
      </c>
      <c r="Q8" s="49">
        <v>39250</v>
      </c>
      <c r="R8" s="49">
        <v>41950</v>
      </c>
      <c r="S8" s="49">
        <v>46630</v>
      </c>
      <c r="T8" s="49">
        <v>62600</v>
      </c>
      <c r="U8" s="49">
        <v>71550</v>
      </c>
      <c r="V8" s="49">
        <v>80500</v>
      </c>
      <c r="W8" s="49">
        <v>89400</v>
      </c>
      <c r="X8" s="49">
        <v>96600</v>
      </c>
      <c r="Y8" s="49">
        <v>103750</v>
      </c>
      <c r="Z8" s="49">
        <v>110900</v>
      </c>
      <c r="AA8" s="49">
        <v>118050</v>
      </c>
      <c r="AB8" s="47" t="s">
        <v>381</v>
      </c>
      <c r="AC8" s="47" t="s">
        <v>88</v>
      </c>
      <c r="AD8"/>
      <c r="AE8" s="47" t="s">
        <v>87</v>
      </c>
      <c r="AF8">
        <v>850</v>
      </c>
      <c r="AG8">
        <v>981</v>
      </c>
      <c r="AH8">
        <v>1280</v>
      </c>
      <c r="AI8">
        <v>1582</v>
      </c>
      <c r="AJ8">
        <v>1736</v>
      </c>
    </row>
    <row r="9" spans="1:36" ht="14.5" x14ac:dyDescent="0.35">
      <c r="A9" s="47" t="s">
        <v>89</v>
      </c>
      <c r="B9" t="s">
        <v>83</v>
      </c>
      <c r="C9" s="47">
        <v>113600</v>
      </c>
      <c r="D9" s="47">
        <v>39800</v>
      </c>
      <c r="E9" s="49">
        <v>45450</v>
      </c>
      <c r="F9" s="49">
        <v>51150</v>
      </c>
      <c r="G9" s="49">
        <v>56800</v>
      </c>
      <c r="H9" s="49">
        <v>61350</v>
      </c>
      <c r="I9" s="49">
        <v>65900</v>
      </c>
      <c r="J9" s="49">
        <v>70450</v>
      </c>
      <c r="K9" s="49">
        <v>75000</v>
      </c>
      <c r="L9" s="49">
        <v>23900</v>
      </c>
      <c r="M9" s="49">
        <v>27300</v>
      </c>
      <c r="N9" s="49">
        <v>30700</v>
      </c>
      <c r="O9" s="49">
        <v>34100</v>
      </c>
      <c r="P9" s="49">
        <v>36850</v>
      </c>
      <c r="Q9" s="49">
        <v>39600</v>
      </c>
      <c r="R9" s="49">
        <v>42300</v>
      </c>
      <c r="S9" s="49">
        <v>46630</v>
      </c>
      <c r="T9" s="49">
        <v>62600</v>
      </c>
      <c r="U9" s="49">
        <v>71550</v>
      </c>
      <c r="V9" s="49">
        <v>80500</v>
      </c>
      <c r="W9" s="49">
        <v>89400</v>
      </c>
      <c r="X9" s="49">
        <v>96600</v>
      </c>
      <c r="Y9" s="49">
        <v>103750</v>
      </c>
      <c r="Z9" s="49">
        <v>110900</v>
      </c>
      <c r="AA9" s="49">
        <v>118050</v>
      </c>
      <c r="AB9" s="47" t="s">
        <v>381</v>
      </c>
      <c r="AC9" s="47" t="s">
        <v>83</v>
      </c>
      <c r="AD9"/>
      <c r="AE9" s="47" t="s">
        <v>89</v>
      </c>
      <c r="AF9">
        <v>967</v>
      </c>
      <c r="AG9">
        <v>1224</v>
      </c>
      <c r="AH9">
        <v>1456</v>
      </c>
      <c r="AI9">
        <v>1800</v>
      </c>
      <c r="AJ9">
        <v>2492</v>
      </c>
    </row>
    <row r="10" spans="1:36" ht="14.5" x14ac:dyDescent="0.35">
      <c r="A10" s="47" t="s">
        <v>90</v>
      </c>
      <c r="B10" t="s">
        <v>81</v>
      </c>
      <c r="C10" s="47">
        <v>112700</v>
      </c>
      <c r="D10" s="47">
        <v>39450</v>
      </c>
      <c r="E10" s="49">
        <v>45100</v>
      </c>
      <c r="F10" s="49">
        <v>50750</v>
      </c>
      <c r="G10" s="49">
        <v>56350</v>
      </c>
      <c r="H10" s="49">
        <v>60900</v>
      </c>
      <c r="I10" s="49">
        <v>65400</v>
      </c>
      <c r="J10" s="49">
        <v>69900</v>
      </c>
      <c r="K10" s="49">
        <v>74400</v>
      </c>
      <c r="L10" s="49">
        <v>23700</v>
      </c>
      <c r="M10" s="49">
        <v>27050</v>
      </c>
      <c r="N10" s="49">
        <v>30450</v>
      </c>
      <c r="O10" s="49">
        <v>33800</v>
      </c>
      <c r="P10" s="49">
        <v>36550</v>
      </c>
      <c r="Q10" s="49">
        <v>39250</v>
      </c>
      <c r="R10" s="49">
        <v>41950</v>
      </c>
      <c r="S10" s="49">
        <v>46630</v>
      </c>
      <c r="T10" s="49">
        <v>62600</v>
      </c>
      <c r="U10" s="49">
        <v>71550</v>
      </c>
      <c r="V10" s="49">
        <v>80500</v>
      </c>
      <c r="W10" s="49">
        <v>89400</v>
      </c>
      <c r="X10" s="49">
        <v>96600</v>
      </c>
      <c r="Y10" s="49">
        <v>103750</v>
      </c>
      <c r="Z10" s="49">
        <v>110900</v>
      </c>
      <c r="AA10" s="49">
        <v>118050</v>
      </c>
      <c r="AB10" s="47" t="s">
        <v>381</v>
      </c>
      <c r="AC10" s="47" t="s">
        <v>81</v>
      </c>
      <c r="AD10"/>
      <c r="AE10" s="47" t="s">
        <v>90</v>
      </c>
      <c r="AF10">
        <v>865</v>
      </c>
      <c r="AG10">
        <v>1054</v>
      </c>
      <c r="AH10">
        <v>1302</v>
      </c>
      <c r="AI10">
        <v>1609</v>
      </c>
      <c r="AJ10">
        <v>1907</v>
      </c>
    </row>
    <row r="11" spans="1:36" ht="14.5" x14ac:dyDescent="0.35">
      <c r="A11" s="47" t="s">
        <v>91</v>
      </c>
      <c r="B11" t="s">
        <v>92</v>
      </c>
      <c r="C11" s="47">
        <v>99700</v>
      </c>
      <c r="D11" s="47">
        <v>39450</v>
      </c>
      <c r="E11" s="49">
        <v>45050</v>
      </c>
      <c r="F11" s="49">
        <v>50700</v>
      </c>
      <c r="G11" s="49">
        <v>56300</v>
      </c>
      <c r="H11" s="49">
        <v>60850</v>
      </c>
      <c r="I11" s="49">
        <v>65350</v>
      </c>
      <c r="J11" s="49">
        <v>69850</v>
      </c>
      <c r="K11" s="49">
        <v>74350</v>
      </c>
      <c r="L11" s="49">
        <v>23700</v>
      </c>
      <c r="M11" s="49">
        <v>27050</v>
      </c>
      <c r="N11" s="49">
        <v>30450</v>
      </c>
      <c r="O11" s="49">
        <v>33800</v>
      </c>
      <c r="P11" s="49">
        <v>36550</v>
      </c>
      <c r="Q11" s="49">
        <v>39250</v>
      </c>
      <c r="R11" s="49">
        <v>41950</v>
      </c>
      <c r="S11" s="49">
        <v>46630</v>
      </c>
      <c r="T11" s="49">
        <v>62600</v>
      </c>
      <c r="U11" s="49">
        <v>71550</v>
      </c>
      <c r="V11" s="49">
        <v>80500</v>
      </c>
      <c r="W11" s="49">
        <v>89400</v>
      </c>
      <c r="X11" s="49">
        <v>96600</v>
      </c>
      <c r="Y11" s="49">
        <v>103750</v>
      </c>
      <c r="Z11" s="49">
        <v>110900</v>
      </c>
      <c r="AA11" s="49">
        <v>118050</v>
      </c>
      <c r="AB11" s="47" t="s">
        <v>381</v>
      </c>
      <c r="AC11" s="47" t="s">
        <v>92</v>
      </c>
      <c r="AD11"/>
      <c r="AE11" s="47" t="s">
        <v>91</v>
      </c>
      <c r="AF11">
        <v>1048</v>
      </c>
      <c r="AG11">
        <v>1186</v>
      </c>
      <c r="AH11">
        <v>1447</v>
      </c>
      <c r="AI11">
        <v>1789</v>
      </c>
      <c r="AJ11">
        <v>1995</v>
      </c>
    </row>
    <row r="12" spans="1:36" ht="14.5" x14ac:dyDescent="0.35">
      <c r="A12" s="47" t="s">
        <v>93</v>
      </c>
      <c r="B12" t="s">
        <v>94</v>
      </c>
      <c r="C12" s="47">
        <v>134700</v>
      </c>
      <c r="D12" s="47">
        <v>45400</v>
      </c>
      <c r="E12" s="49">
        <v>51850</v>
      </c>
      <c r="F12" s="49">
        <v>58350</v>
      </c>
      <c r="G12" s="49">
        <v>64800</v>
      </c>
      <c r="H12" s="49">
        <v>70000</v>
      </c>
      <c r="I12" s="49">
        <v>75200</v>
      </c>
      <c r="J12" s="49">
        <v>80400</v>
      </c>
      <c r="K12" s="49">
        <v>85550</v>
      </c>
      <c r="L12" s="49">
        <v>27250</v>
      </c>
      <c r="M12" s="49">
        <v>31150</v>
      </c>
      <c r="N12" s="49">
        <v>35050</v>
      </c>
      <c r="O12" s="49">
        <v>38900</v>
      </c>
      <c r="P12" s="49">
        <v>42050</v>
      </c>
      <c r="Q12" s="49">
        <v>45150</v>
      </c>
      <c r="R12" s="49">
        <v>48250</v>
      </c>
      <c r="S12" s="49">
        <v>51350</v>
      </c>
      <c r="T12" s="49">
        <v>63000</v>
      </c>
      <c r="U12" s="49">
        <v>72000</v>
      </c>
      <c r="V12" s="49">
        <v>81000</v>
      </c>
      <c r="W12" s="49">
        <v>89950</v>
      </c>
      <c r="X12" s="49">
        <v>97150</v>
      </c>
      <c r="Y12" s="49">
        <v>104350</v>
      </c>
      <c r="Z12" s="49">
        <v>111550</v>
      </c>
      <c r="AA12" s="49">
        <v>118750</v>
      </c>
      <c r="AB12" s="47" t="s">
        <v>381</v>
      </c>
      <c r="AC12" s="47" t="s">
        <v>94</v>
      </c>
      <c r="AD12"/>
      <c r="AE12" s="47" t="s">
        <v>93</v>
      </c>
      <c r="AF12">
        <v>1203</v>
      </c>
      <c r="AG12">
        <v>1412</v>
      </c>
      <c r="AH12">
        <v>1810</v>
      </c>
      <c r="AI12">
        <v>2291</v>
      </c>
      <c r="AJ12">
        <v>2487</v>
      </c>
    </row>
    <row r="13" spans="1:36" ht="14.5" x14ac:dyDescent="0.35">
      <c r="A13" s="47" t="s">
        <v>95</v>
      </c>
      <c r="B13" t="s">
        <v>88</v>
      </c>
      <c r="C13" s="47">
        <v>112600</v>
      </c>
      <c r="D13" s="47">
        <v>39450</v>
      </c>
      <c r="E13" s="49">
        <v>45050</v>
      </c>
      <c r="F13" s="49">
        <v>50700</v>
      </c>
      <c r="G13" s="49">
        <v>56300</v>
      </c>
      <c r="H13" s="49">
        <v>60850</v>
      </c>
      <c r="I13" s="49">
        <v>65350</v>
      </c>
      <c r="J13" s="49">
        <v>69850</v>
      </c>
      <c r="K13" s="49">
        <v>74350</v>
      </c>
      <c r="L13" s="49">
        <v>23700</v>
      </c>
      <c r="M13" s="49">
        <v>27050</v>
      </c>
      <c r="N13" s="49">
        <v>30450</v>
      </c>
      <c r="O13" s="49">
        <v>33800</v>
      </c>
      <c r="P13" s="49">
        <v>36550</v>
      </c>
      <c r="Q13" s="49">
        <v>39250</v>
      </c>
      <c r="R13" s="49">
        <v>41950</v>
      </c>
      <c r="S13" s="49">
        <v>46630</v>
      </c>
      <c r="T13" s="49">
        <v>62600</v>
      </c>
      <c r="U13" s="49">
        <v>71550</v>
      </c>
      <c r="V13" s="49">
        <v>80500</v>
      </c>
      <c r="W13" s="49">
        <v>89400</v>
      </c>
      <c r="X13" s="49">
        <v>96600</v>
      </c>
      <c r="Y13" s="49">
        <v>103750</v>
      </c>
      <c r="Z13" s="49">
        <v>110900</v>
      </c>
      <c r="AA13" s="49">
        <v>118050</v>
      </c>
      <c r="AB13" s="47" t="s">
        <v>381</v>
      </c>
      <c r="AC13" s="47" t="s">
        <v>88</v>
      </c>
      <c r="AD13"/>
      <c r="AE13" s="47" t="s">
        <v>95</v>
      </c>
      <c r="AF13">
        <v>850</v>
      </c>
      <c r="AG13">
        <v>981</v>
      </c>
      <c r="AH13">
        <v>1280</v>
      </c>
      <c r="AI13">
        <v>1582</v>
      </c>
      <c r="AJ13">
        <v>1736</v>
      </c>
    </row>
    <row r="14" spans="1:36" ht="14.5" x14ac:dyDescent="0.35">
      <c r="A14" s="47" t="s">
        <v>96</v>
      </c>
      <c r="B14" t="s">
        <v>81</v>
      </c>
      <c r="C14" s="47">
        <v>112700</v>
      </c>
      <c r="D14" s="47">
        <v>39450</v>
      </c>
      <c r="E14" s="49">
        <v>45100</v>
      </c>
      <c r="F14" s="49">
        <v>50750</v>
      </c>
      <c r="G14" s="49">
        <v>56350</v>
      </c>
      <c r="H14" s="49">
        <v>60900</v>
      </c>
      <c r="I14" s="49">
        <v>65400</v>
      </c>
      <c r="J14" s="49">
        <v>69900</v>
      </c>
      <c r="K14" s="49">
        <v>74400</v>
      </c>
      <c r="L14" s="49">
        <v>23700</v>
      </c>
      <c r="M14" s="49">
        <v>27050</v>
      </c>
      <c r="N14" s="49">
        <v>30450</v>
      </c>
      <c r="O14" s="49">
        <v>33800</v>
      </c>
      <c r="P14" s="49">
        <v>36550</v>
      </c>
      <c r="Q14" s="49">
        <v>39250</v>
      </c>
      <c r="R14" s="49">
        <v>41950</v>
      </c>
      <c r="S14" s="49">
        <v>46630</v>
      </c>
      <c r="T14" s="49">
        <v>62600</v>
      </c>
      <c r="U14" s="49">
        <v>71550</v>
      </c>
      <c r="V14" s="49">
        <v>80500</v>
      </c>
      <c r="W14" s="49">
        <v>89400</v>
      </c>
      <c r="X14" s="49">
        <v>96600</v>
      </c>
      <c r="Y14" s="49">
        <v>103750</v>
      </c>
      <c r="Z14" s="49">
        <v>110900</v>
      </c>
      <c r="AA14" s="49">
        <v>118050</v>
      </c>
      <c r="AB14" s="47" t="s">
        <v>381</v>
      </c>
      <c r="AC14" s="47" t="s">
        <v>81</v>
      </c>
      <c r="AD14"/>
      <c r="AE14" s="47" t="s">
        <v>96</v>
      </c>
      <c r="AF14">
        <v>865</v>
      </c>
      <c r="AG14">
        <v>1054</v>
      </c>
      <c r="AH14">
        <v>1302</v>
      </c>
      <c r="AI14">
        <v>1609</v>
      </c>
      <c r="AJ14">
        <v>1907</v>
      </c>
    </row>
    <row r="15" spans="1:36" ht="14.5" x14ac:dyDescent="0.35">
      <c r="A15" s="47" t="s">
        <v>97</v>
      </c>
      <c r="B15" t="s">
        <v>81</v>
      </c>
      <c r="C15" s="47">
        <v>112700</v>
      </c>
      <c r="D15" s="47">
        <v>39450</v>
      </c>
      <c r="E15" s="49">
        <v>45100</v>
      </c>
      <c r="F15" s="49">
        <v>50750</v>
      </c>
      <c r="G15" s="49">
        <v>56350</v>
      </c>
      <c r="H15" s="49">
        <v>60900</v>
      </c>
      <c r="I15" s="49">
        <v>65400</v>
      </c>
      <c r="J15" s="49">
        <v>69900</v>
      </c>
      <c r="K15" s="49">
        <v>74400</v>
      </c>
      <c r="L15" s="49">
        <v>23700</v>
      </c>
      <c r="M15" s="49">
        <v>27050</v>
      </c>
      <c r="N15" s="49">
        <v>30450</v>
      </c>
      <c r="O15" s="49">
        <v>33800</v>
      </c>
      <c r="P15" s="49">
        <v>36550</v>
      </c>
      <c r="Q15" s="49">
        <v>39250</v>
      </c>
      <c r="R15" s="49">
        <v>41950</v>
      </c>
      <c r="S15" s="49">
        <v>46630</v>
      </c>
      <c r="T15" s="49">
        <v>62600</v>
      </c>
      <c r="U15" s="49">
        <v>71550</v>
      </c>
      <c r="V15" s="49">
        <v>80500</v>
      </c>
      <c r="W15" s="49">
        <v>89400</v>
      </c>
      <c r="X15" s="49">
        <v>96600</v>
      </c>
      <c r="Y15" s="49">
        <v>103750</v>
      </c>
      <c r="Z15" s="49">
        <v>110900</v>
      </c>
      <c r="AA15" s="49">
        <v>118050</v>
      </c>
      <c r="AB15" s="47" t="s">
        <v>381</v>
      </c>
      <c r="AC15" s="47" t="s">
        <v>81</v>
      </c>
      <c r="AD15"/>
      <c r="AE15" s="47" t="s">
        <v>97</v>
      </c>
      <c r="AF15">
        <v>865</v>
      </c>
      <c r="AG15">
        <v>1054</v>
      </c>
      <c r="AH15">
        <v>1302</v>
      </c>
      <c r="AI15">
        <v>1609</v>
      </c>
      <c r="AJ15">
        <v>1907</v>
      </c>
    </row>
    <row r="16" spans="1:36" ht="14.5" x14ac:dyDescent="0.35">
      <c r="A16" s="47" t="s">
        <v>98</v>
      </c>
      <c r="B16" t="s">
        <v>99</v>
      </c>
      <c r="C16" s="47">
        <v>102700</v>
      </c>
      <c r="D16" s="47">
        <v>39450</v>
      </c>
      <c r="E16" s="49">
        <v>45050</v>
      </c>
      <c r="F16" s="49">
        <v>50700</v>
      </c>
      <c r="G16" s="49">
        <v>56300</v>
      </c>
      <c r="H16" s="49">
        <v>60850</v>
      </c>
      <c r="I16" s="49">
        <v>65350</v>
      </c>
      <c r="J16" s="49">
        <v>69850</v>
      </c>
      <c r="K16" s="49">
        <v>74350</v>
      </c>
      <c r="L16" s="49">
        <v>23700</v>
      </c>
      <c r="M16" s="49">
        <v>27050</v>
      </c>
      <c r="N16" s="49">
        <v>30450</v>
      </c>
      <c r="O16" s="49">
        <v>33800</v>
      </c>
      <c r="P16" s="49">
        <v>36550</v>
      </c>
      <c r="Q16" s="49">
        <v>39250</v>
      </c>
      <c r="R16" s="49">
        <v>41950</v>
      </c>
      <c r="S16" s="49">
        <v>46630</v>
      </c>
      <c r="T16" s="49">
        <v>62600</v>
      </c>
      <c r="U16" s="49">
        <v>71550</v>
      </c>
      <c r="V16" s="49">
        <v>80500</v>
      </c>
      <c r="W16" s="49">
        <v>89400</v>
      </c>
      <c r="X16" s="49">
        <v>96600</v>
      </c>
      <c r="Y16" s="49">
        <v>103750</v>
      </c>
      <c r="Z16" s="49">
        <v>110900</v>
      </c>
      <c r="AA16" s="49">
        <v>118050</v>
      </c>
      <c r="AB16" s="47" t="s">
        <v>381</v>
      </c>
      <c r="AC16" s="47" t="s">
        <v>99</v>
      </c>
      <c r="AD16"/>
      <c r="AE16" s="47" t="s">
        <v>98</v>
      </c>
      <c r="AF16">
        <v>833</v>
      </c>
      <c r="AG16">
        <v>1006</v>
      </c>
      <c r="AH16">
        <v>1254</v>
      </c>
      <c r="AI16">
        <v>1616</v>
      </c>
      <c r="AJ16">
        <v>2102</v>
      </c>
    </row>
    <row r="17" spans="1:36" ht="14.5" x14ac:dyDescent="0.35">
      <c r="A17" s="47" t="s">
        <v>100</v>
      </c>
      <c r="B17" t="s">
        <v>92</v>
      </c>
      <c r="C17" s="47">
        <v>99700</v>
      </c>
      <c r="D17" s="47">
        <v>39450</v>
      </c>
      <c r="E17" s="49">
        <v>45050</v>
      </c>
      <c r="F17" s="49">
        <v>50700</v>
      </c>
      <c r="G17" s="49">
        <v>56300</v>
      </c>
      <c r="H17" s="49">
        <v>60850</v>
      </c>
      <c r="I17" s="49">
        <v>65350</v>
      </c>
      <c r="J17" s="49">
        <v>69850</v>
      </c>
      <c r="K17" s="49">
        <v>74350</v>
      </c>
      <c r="L17" s="49">
        <v>23700</v>
      </c>
      <c r="M17" s="49">
        <v>27050</v>
      </c>
      <c r="N17" s="49">
        <v>30450</v>
      </c>
      <c r="O17" s="49">
        <v>33800</v>
      </c>
      <c r="P17" s="49">
        <v>36550</v>
      </c>
      <c r="Q17" s="49">
        <v>39250</v>
      </c>
      <c r="R17" s="49">
        <v>41950</v>
      </c>
      <c r="S17" s="49">
        <v>46630</v>
      </c>
      <c r="T17" s="49">
        <v>62600</v>
      </c>
      <c r="U17" s="49">
        <v>71550</v>
      </c>
      <c r="V17" s="49">
        <v>80500</v>
      </c>
      <c r="W17" s="49">
        <v>89400</v>
      </c>
      <c r="X17" s="49">
        <v>96600</v>
      </c>
      <c r="Y17" s="49">
        <v>103750</v>
      </c>
      <c r="Z17" s="49">
        <v>110900</v>
      </c>
      <c r="AA17" s="49">
        <v>118050</v>
      </c>
      <c r="AB17" s="47" t="s">
        <v>381</v>
      </c>
      <c r="AC17" s="47" t="s">
        <v>92</v>
      </c>
      <c r="AD17"/>
      <c r="AE17" s="47" t="s">
        <v>100</v>
      </c>
      <c r="AF17">
        <v>1048</v>
      </c>
      <c r="AG17">
        <v>1186</v>
      </c>
      <c r="AH17">
        <v>1447</v>
      </c>
      <c r="AI17">
        <v>1789</v>
      </c>
      <c r="AJ17">
        <v>1995</v>
      </c>
    </row>
    <row r="18" spans="1:36" ht="14.5" x14ac:dyDescent="0.35">
      <c r="A18" s="47" t="s">
        <v>101</v>
      </c>
      <c r="B18" t="s">
        <v>102</v>
      </c>
      <c r="C18" s="47">
        <v>103900</v>
      </c>
      <c r="D18" s="47">
        <v>39450</v>
      </c>
      <c r="E18" s="49">
        <v>45050</v>
      </c>
      <c r="F18" s="49">
        <v>50700</v>
      </c>
      <c r="G18" s="49">
        <v>56300</v>
      </c>
      <c r="H18" s="49">
        <v>60850</v>
      </c>
      <c r="I18" s="49">
        <v>65350</v>
      </c>
      <c r="J18" s="49">
        <v>69850</v>
      </c>
      <c r="K18" s="49">
        <v>74350</v>
      </c>
      <c r="L18" s="49">
        <v>23700</v>
      </c>
      <c r="M18" s="49">
        <v>27050</v>
      </c>
      <c r="N18" s="49">
        <v>30450</v>
      </c>
      <c r="O18" s="49">
        <v>33800</v>
      </c>
      <c r="P18" s="49">
        <v>36550</v>
      </c>
      <c r="Q18" s="49">
        <v>39250</v>
      </c>
      <c r="R18" s="49">
        <v>41950</v>
      </c>
      <c r="S18" s="49">
        <v>46630</v>
      </c>
      <c r="T18" s="49">
        <v>62600</v>
      </c>
      <c r="U18" s="49">
        <v>71550</v>
      </c>
      <c r="V18" s="49">
        <v>80500</v>
      </c>
      <c r="W18" s="49">
        <v>89400</v>
      </c>
      <c r="X18" s="49">
        <v>96600</v>
      </c>
      <c r="Y18" s="49">
        <v>103750</v>
      </c>
      <c r="Z18" s="49">
        <v>110900</v>
      </c>
      <c r="AA18" s="49">
        <v>118050</v>
      </c>
      <c r="AB18" s="47" t="s">
        <v>381</v>
      </c>
      <c r="AC18" s="47" t="s">
        <v>102</v>
      </c>
      <c r="AD18"/>
      <c r="AE18" s="47" t="s">
        <v>101</v>
      </c>
      <c r="AF18">
        <v>911</v>
      </c>
      <c r="AG18">
        <v>1101</v>
      </c>
      <c r="AH18">
        <v>1371</v>
      </c>
      <c r="AI18">
        <v>1765</v>
      </c>
      <c r="AJ18">
        <v>2094</v>
      </c>
    </row>
    <row r="19" spans="1:36" ht="14.5" x14ac:dyDescent="0.35">
      <c r="A19" s="47" t="s">
        <v>103</v>
      </c>
      <c r="B19" t="s">
        <v>88</v>
      </c>
      <c r="C19" s="47">
        <v>112600</v>
      </c>
      <c r="D19" s="47">
        <v>39450</v>
      </c>
      <c r="E19" s="49">
        <v>45050</v>
      </c>
      <c r="F19" s="49">
        <v>50700</v>
      </c>
      <c r="G19" s="49">
        <v>56300</v>
      </c>
      <c r="H19" s="49">
        <v>60850</v>
      </c>
      <c r="I19" s="49">
        <v>65350</v>
      </c>
      <c r="J19" s="49">
        <v>69850</v>
      </c>
      <c r="K19" s="49">
        <v>74350</v>
      </c>
      <c r="L19" s="49">
        <v>23700</v>
      </c>
      <c r="M19" s="49">
        <v>27050</v>
      </c>
      <c r="N19" s="49">
        <v>30450</v>
      </c>
      <c r="O19" s="49">
        <v>33800</v>
      </c>
      <c r="P19" s="49">
        <v>36550</v>
      </c>
      <c r="Q19" s="49">
        <v>39250</v>
      </c>
      <c r="R19" s="49">
        <v>41950</v>
      </c>
      <c r="S19" s="49">
        <v>46630</v>
      </c>
      <c r="T19" s="49">
        <v>62600</v>
      </c>
      <c r="U19" s="49">
        <v>71550</v>
      </c>
      <c r="V19" s="49">
        <v>80500</v>
      </c>
      <c r="W19" s="49">
        <v>89400</v>
      </c>
      <c r="X19" s="49">
        <v>96600</v>
      </c>
      <c r="Y19" s="49">
        <v>103750</v>
      </c>
      <c r="Z19" s="49">
        <v>110900</v>
      </c>
      <c r="AA19" s="49">
        <v>118050</v>
      </c>
      <c r="AB19" s="47" t="s">
        <v>381</v>
      </c>
      <c r="AC19" s="47" t="s">
        <v>88</v>
      </c>
      <c r="AD19"/>
      <c r="AE19" s="47" t="s">
        <v>103</v>
      </c>
      <c r="AF19">
        <v>850</v>
      </c>
      <c r="AG19">
        <v>981</v>
      </c>
      <c r="AH19">
        <v>1280</v>
      </c>
      <c r="AI19">
        <v>1582</v>
      </c>
      <c r="AJ19">
        <v>1736</v>
      </c>
    </row>
    <row r="20" spans="1:36" ht="14.5" x14ac:dyDescent="0.35">
      <c r="A20" s="47" t="s">
        <v>104</v>
      </c>
      <c r="B20" t="s">
        <v>81</v>
      </c>
      <c r="C20" s="47">
        <v>112700</v>
      </c>
      <c r="D20" s="47">
        <v>39450</v>
      </c>
      <c r="E20" s="49">
        <v>45100</v>
      </c>
      <c r="F20" s="49">
        <v>50750</v>
      </c>
      <c r="G20" s="49">
        <v>56350</v>
      </c>
      <c r="H20" s="49">
        <v>60900</v>
      </c>
      <c r="I20" s="49">
        <v>65400</v>
      </c>
      <c r="J20" s="49">
        <v>69900</v>
      </c>
      <c r="K20" s="49">
        <v>74400</v>
      </c>
      <c r="L20" s="49">
        <v>23700</v>
      </c>
      <c r="M20" s="49">
        <v>27050</v>
      </c>
      <c r="N20" s="49">
        <v>30450</v>
      </c>
      <c r="O20" s="49">
        <v>33800</v>
      </c>
      <c r="P20" s="49">
        <v>36550</v>
      </c>
      <c r="Q20" s="49">
        <v>39250</v>
      </c>
      <c r="R20" s="49">
        <v>41950</v>
      </c>
      <c r="S20" s="49">
        <v>46630</v>
      </c>
      <c r="T20" s="49">
        <v>62600</v>
      </c>
      <c r="U20" s="49">
        <v>71550</v>
      </c>
      <c r="V20" s="49">
        <v>80500</v>
      </c>
      <c r="W20" s="49">
        <v>89400</v>
      </c>
      <c r="X20" s="49">
        <v>96600</v>
      </c>
      <c r="Y20" s="49">
        <v>103750</v>
      </c>
      <c r="Z20" s="49">
        <v>110900</v>
      </c>
      <c r="AA20" s="49">
        <v>118050</v>
      </c>
      <c r="AB20" s="47" t="s">
        <v>381</v>
      </c>
      <c r="AC20" s="47" t="s">
        <v>81</v>
      </c>
      <c r="AD20"/>
      <c r="AE20" s="47" t="s">
        <v>104</v>
      </c>
      <c r="AF20">
        <v>865</v>
      </c>
      <c r="AG20">
        <v>1054</v>
      </c>
      <c r="AH20">
        <v>1302</v>
      </c>
      <c r="AI20">
        <v>1609</v>
      </c>
      <c r="AJ20">
        <v>1907</v>
      </c>
    </row>
    <row r="21" spans="1:36" ht="14.5" x14ac:dyDescent="0.35">
      <c r="A21" s="47" t="s">
        <v>105</v>
      </c>
      <c r="B21" t="s">
        <v>94</v>
      </c>
      <c r="C21" s="47">
        <v>134700</v>
      </c>
      <c r="D21" s="47">
        <v>45400</v>
      </c>
      <c r="E21" s="49">
        <v>51850</v>
      </c>
      <c r="F21" s="49">
        <v>58350</v>
      </c>
      <c r="G21" s="49">
        <v>64800</v>
      </c>
      <c r="H21" s="49">
        <v>70000</v>
      </c>
      <c r="I21" s="49">
        <v>75200</v>
      </c>
      <c r="J21" s="49">
        <v>80400</v>
      </c>
      <c r="K21" s="49">
        <v>85550</v>
      </c>
      <c r="L21" s="49">
        <v>27250</v>
      </c>
      <c r="M21" s="49">
        <v>31150</v>
      </c>
      <c r="N21" s="49">
        <v>35050</v>
      </c>
      <c r="O21" s="49">
        <v>38900</v>
      </c>
      <c r="P21" s="49">
        <v>42050</v>
      </c>
      <c r="Q21" s="49">
        <v>45150</v>
      </c>
      <c r="R21" s="49">
        <v>48250</v>
      </c>
      <c r="S21" s="49">
        <v>51350</v>
      </c>
      <c r="T21" s="49">
        <v>63000</v>
      </c>
      <c r="U21" s="49">
        <v>72000</v>
      </c>
      <c r="V21" s="49">
        <v>81000</v>
      </c>
      <c r="W21" s="49">
        <v>89950</v>
      </c>
      <c r="X21" s="49">
        <v>97150</v>
      </c>
      <c r="Y21" s="49">
        <v>104350</v>
      </c>
      <c r="Z21" s="49">
        <v>111550</v>
      </c>
      <c r="AA21" s="49">
        <v>118750</v>
      </c>
      <c r="AB21" s="47" t="s">
        <v>381</v>
      </c>
      <c r="AC21" s="47" t="s">
        <v>94</v>
      </c>
      <c r="AD21"/>
      <c r="AE21" s="47" t="s">
        <v>105</v>
      </c>
      <c r="AF21">
        <v>1203</v>
      </c>
      <c r="AG21">
        <v>1412</v>
      </c>
      <c r="AH21">
        <v>1810</v>
      </c>
      <c r="AI21">
        <v>2291</v>
      </c>
      <c r="AJ21">
        <v>2487</v>
      </c>
    </row>
    <row r="22" spans="1:36" ht="14.5" x14ac:dyDescent="0.35">
      <c r="A22" s="47" t="s">
        <v>106</v>
      </c>
      <c r="B22" t="s">
        <v>85</v>
      </c>
      <c r="C22" s="47">
        <v>89800</v>
      </c>
      <c r="D22" s="47">
        <v>39450</v>
      </c>
      <c r="E22" s="49">
        <v>45050</v>
      </c>
      <c r="F22" s="49">
        <v>50700</v>
      </c>
      <c r="G22" s="49">
        <v>56300</v>
      </c>
      <c r="H22" s="49">
        <v>60850</v>
      </c>
      <c r="I22" s="49">
        <v>65350</v>
      </c>
      <c r="J22" s="49">
        <v>69850</v>
      </c>
      <c r="K22" s="49">
        <v>74350</v>
      </c>
      <c r="L22" s="49">
        <v>23700</v>
      </c>
      <c r="M22" s="49">
        <v>27050</v>
      </c>
      <c r="N22" s="49">
        <v>30450</v>
      </c>
      <c r="O22" s="49">
        <v>33800</v>
      </c>
      <c r="P22" s="49">
        <v>36550</v>
      </c>
      <c r="Q22" s="49">
        <v>39250</v>
      </c>
      <c r="R22" s="49">
        <v>41950</v>
      </c>
      <c r="S22" s="49">
        <v>46630</v>
      </c>
      <c r="T22" s="49">
        <v>62600</v>
      </c>
      <c r="U22" s="49">
        <v>71550</v>
      </c>
      <c r="V22" s="49">
        <v>80500</v>
      </c>
      <c r="W22" s="49">
        <v>89400</v>
      </c>
      <c r="X22" s="49">
        <v>96600</v>
      </c>
      <c r="Y22" s="49">
        <v>103750</v>
      </c>
      <c r="Z22" s="49">
        <v>110900</v>
      </c>
      <c r="AA22" s="49">
        <v>118050</v>
      </c>
      <c r="AB22" s="47" t="s">
        <v>381</v>
      </c>
      <c r="AC22" s="47" t="s">
        <v>85</v>
      </c>
      <c r="AD22"/>
      <c r="AE22" s="47" t="s">
        <v>106</v>
      </c>
      <c r="AF22">
        <v>848</v>
      </c>
      <c r="AG22">
        <v>854</v>
      </c>
      <c r="AH22">
        <v>1110</v>
      </c>
      <c r="AI22">
        <v>1388</v>
      </c>
      <c r="AJ22">
        <v>1875</v>
      </c>
    </row>
    <row r="23" spans="1:36" ht="14.5" x14ac:dyDescent="0.35">
      <c r="A23" s="47" t="s">
        <v>107</v>
      </c>
      <c r="B23" t="s">
        <v>81</v>
      </c>
      <c r="C23" s="47">
        <v>112700</v>
      </c>
      <c r="D23" s="47">
        <v>39450</v>
      </c>
      <c r="E23" s="49">
        <v>45100</v>
      </c>
      <c r="F23" s="49">
        <v>50750</v>
      </c>
      <c r="G23" s="49">
        <v>56350</v>
      </c>
      <c r="H23" s="49">
        <v>60900</v>
      </c>
      <c r="I23" s="49">
        <v>65400</v>
      </c>
      <c r="J23" s="49">
        <v>69900</v>
      </c>
      <c r="K23" s="49">
        <v>74400</v>
      </c>
      <c r="L23" s="49">
        <v>23700</v>
      </c>
      <c r="M23" s="49">
        <v>27050</v>
      </c>
      <c r="N23" s="49">
        <v>30450</v>
      </c>
      <c r="O23" s="49">
        <v>33800</v>
      </c>
      <c r="P23" s="49">
        <v>36550</v>
      </c>
      <c r="Q23" s="49">
        <v>39250</v>
      </c>
      <c r="R23" s="49">
        <v>41950</v>
      </c>
      <c r="S23" s="49">
        <v>46630</v>
      </c>
      <c r="T23" s="49">
        <v>62600</v>
      </c>
      <c r="U23" s="49">
        <v>71550</v>
      </c>
      <c r="V23" s="49">
        <v>80500</v>
      </c>
      <c r="W23" s="49">
        <v>89400</v>
      </c>
      <c r="X23" s="49">
        <v>96600</v>
      </c>
      <c r="Y23" s="49">
        <v>103750</v>
      </c>
      <c r="Z23" s="49">
        <v>110900</v>
      </c>
      <c r="AA23" s="49">
        <v>118050</v>
      </c>
      <c r="AB23" s="47" t="s">
        <v>381</v>
      </c>
      <c r="AC23" s="47" t="s">
        <v>81</v>
      </c>
      <c r="AD23"/>
      <c r="AE23" s="47" t="s">
        <v>107</v>
      </c>
      <c r="AF23">
        <v>865</v>
      </c>
      <c r="AG23">
        <v>1054</v>
      </c>
      <c r="AH23">
        <v>1302</v>
      </c>
      <c r="AI23">
        <v>1609</v>
      </c>
      <c r="AJ23">
        <v>1907</v>
      </c>
    </row>
    <row r="24" spans="1:36" ht="14.5" x14ac:dyDescent="0.35">
      <c r="A24" s="47" t="s">
        <v>108</v>
      </c>
      <c r="B24" t="s">
        <v>88</v>
      </c>
      <c r="C24" s="47">
        <v>112600</v>
      </c>
      <c r="D24" s="47">
        <v>39450</v>
      </c>
      <c r="E24" s="49">
        <v>45050</v>
      </c>
      <c r="F24" s="49">
        <v>50700</v>
      </c>
      <c r="G24" s="49">
        <v>56300</v>
      </c>
      <c r="H24" s="49">
        <v>60850</v>
      </c>
      <c r="I24" s="49">
        <v>65350</v>
      </c>
      <c r="J24" s="49">
        <v>69850</v>
      </c>
      <c r="K24" s="49">
        <v>74350</v>
      </c>
      <c r="L24" s="49">
        <v>23700</v>
      </c>
      <c r="M24" s="49">
        <v>27050</v>
      </c>
      <c r="N24" s="49">
        <v>30450</v>
      </c>
      <c r="O24" s="49">
        <v>33800</v>
      </c>
      <c r="P24" s="49">
        <v>36550</v>
      </c>
      <c r="Q24" s="49">
        <v>39250</v>
      </c>
      <c r="R24" s="49">
        <v>41950</v>
      </c>
      <c r="S24" s="49">
        <v>46630</v>
      </c>
      <c r="T24" s="49">
        <v>62600</v>
      </c>
      <c r="U24" s="49">
        <v>71550</v>
      </c>
      <c r="V24" s="49">
        <v>80500</v>
      </c>
      <c r="W24" s="49">
        <v>89400</v>
      </c>
      <c r="X24" s="49">
        <v>96600</v>
      </c>
      <c r="Y24" s="49">
        <v>103750</v>
      </c>
      <c r="Z24" s="49">
        <v>110900</v>
      </c>
      <c r="AA24" s="49">
        <v>118050</v>
      </c>
      <c r="AB24" s="47" t="s">
        <v>381</v>
      </c>
      <c r="AC24" s="47" t="s">
        <v>88</v>
      </c>
      <c r="AD24"/>
      <c r="AE24" s="47" t="s">
        <v>108</v>
      </c>
      <c r="AF24">
        <v>850</v>
      </c>
      <c r="AG24">
        <v>981</v>
      </c>
      <c r="AH24">
        <v>1280</v>
      </c>
      <c r="AI24">
        <v>1582</v>
      </c>
      <c r="AJ24">
        <v>1736</v>
      </c>
    </row>
    <row r="25" spans="1:36" ht="14.5" x14ac:dyDescent="0.35">
      <c r="A25" s="47" t="s">
        <v>109</v>
      </c>
      <c r="B25" t="s">
        <v>85</v>
      </c>
      <c r="C25" s="47">
        <v>89800</v>
      </c>
      <c r="D25" s="47">
        <v>39450</v>
      </c>
      <c r="E25" s="49">
        <v>45050</v>
      </c>
      <c r="F25" s="49">
        <v>50700</v>
      </c>
      <c r="G25" s="49">
        <v>56300</v>
      </c>
      <c r="H25" s="49">
        <v>60850</v>
      </c>
      <c r="I25" s="49">
        <v>65350</v>
      </c>
      <c r="J25" s="49">
        <v>69850</v>
      </c>
      <c r="K25" s="49">
        <v>74350</v>
      </c>
      <c r="L25" s="49">
        <v>23700</v>
      </c>
      <c r="M25" s="49">
        <v>27050</v>
      </c>
      <c r="N25" s="49">
        <v>30450</v>
      </c>
      <c r="O25" s="49">
        <v>33800</v>
      </c>
      <c r="P25" s="49">
        <v>36550</v>
      </c>
      <c r="Q25" s="49">
        <v>39250</v>
      </c>
      <c r="R25" s="49">
        <v>41950</v>
      </c>
      <c r="S25" s="49">
        <v>46630</v>
      </c>
      <c r="T25" s="49">
        <v>62600</v>
      </c>
      <c r="U25" s="49">
        <v>71550</v>
      </c>
      <c r="V25" s="49">
        <v>80500</v>
      </c>
      <c r="W25" s="49">
        <v>89400</v>
      </c>
      <c r="X25" s="49">
        <v>96600</v>
      </c>
      <c r="Y25" s="49">
        <v>103750</v>
      </c>
      <c r="Z25" s="49">
        <v>110900</v>
      </c>
      <c r="AA25" s="49">
        <v>118050</v>
      </c>
      <c r="AB25" s="47" t="s">
        <v>381</v>
      </c>
      <c r="AC25" s="47" t="s">
        <v>85</v>
      </c>
      <c r="AD25"/>
      <c r="AE25" s="47" t="s">
        <v>109</v>
      </c>
      <c r="AF25">
        <v>848</v>
      </c>
      <c r="AG25">
        <v>854</v>
      </c>
      <c r="AH25">
        <v>1110</v>
      </c>
      <c r="AI25">
        <v>1388</v>
      </c>
      <c r="AJ25">
        <v>1875</v>
      </c>
    </row>
    <row r="26" spans="1:36" ht="14.5" x14ac:dyDescent="0.35">
      <c r="A26" s="47" t="s">
        <v>110</v>
      </c>
      <c r="B26" t="s">
        <v>81</v>
      </c>
      <c r="C26" s="47">
        <v>112700</v>
      </c>
      <c r="D26" s="47">
        <v>39450</v>
      </c>
      <c r="E26" s="49">
        <v>45100</v>
      </c>
      <c r="F26" s="49">
        <v>50750</v>
      </c>
      <c r="G26" s="49">
        <v>56350</v>
      </c>
      <c r="H26" s="49">
        <v>60900</v>
      </c>
      <c r="I26" s="49">
        <v>65400</v>
      </c>
      <c r="J26" s="49">
        <v>69900</v>
      </c>
      <c r="K26" s="49">
        <v>74400</v>
      </c>
      <c r="L26" s="49">
        <v>23700</v>
      </c>
      <c r="M26" s="49">
        <v>27050</v>
      </c>
      <c r="N26" s="49">
        <v>30450</v>
      </c>
      <c r="O26" s="49">
        <v>33800</v>
      </c>
      <c r="P26" s="49">
        <v>36550</v>
      </c>
      <c r="Q26" s="49">
        <v>39250</v>
      </c>
      <c r="R26" s="49">
        <v>41950</v>
      </c>
      <c r="S26" s="49">
        <v>46630</v>
      </c>
      <c r="T26" s="49">
        <v>62600</v>
      </c>
      <c r="U26" s="49">
        <v>71550</v>
      </c>
      <c r="V26" s="49">
        <v>80500</v>
      </c>
      <c r="W26" s="49">
        <v>89400</v>
      </c>
      <c r="X26" s="49">
        <v>96600</v>
      </c>
      <c r="Y26" s="49">
        <v>103750</v>
      </c>
      <c r="Z26" s="49">
        <v>110900</v>
      </c>
      <c r="AA26" s="49">
        <v>118050</v>
      </c>
      <c r="AB26" s="47" t="s">
        <v>381</v>
      </c>
      <c r="AC26" s="47" t="s">
        <v>81</v>
      </c>
      <c r="AD26"/>
      <c r="AE26" s="47" t="s">
        <v>110</v>
      </c>
      <c r="AF26">
        <v>865</v>
      </c>
      <c r="AG26">
        <v>1054</v>
      </c>
      <c r="AH26">
        <v>1302</v>
      </c>
      <c r="AI26">
        <v>1609</v>
      </c>
      <c r="AJ26">
        <v>1907</v>
      </c>
    </row>
    <row r="27" spans="1:36" ht="14.5" x14ac:dyDescent="0.35">
      <c r="A27" s="47" t="s">
        <v>111</v>
      </c>
      <c r="B27" t="s">
        <v>85</v>
      </c>
      <c r="C27" s="47">
        <v>89800</v>
      </c>
      <c r="D27" s="47">
        <v>39450</v>
      </c>
      <c r="E27" s="49">
        <v>45050</v>
      </c>
      <c r="F27" s="49">
        <v>50700</v>
      </c>
      <c r="G27" s="49">
        <v>56300</v>
      </c>
      <c r="H27" s="49">
        <v>60850</v>
      </c>
      <c r="I27" s="49">
        <v>65350</v>
      </c>
      <c r="J27" s="49">
        <v>69850</v>
      </c>
      <c r="K27" s="49">
        <v>74350</v>
      </c>
      <c r="L27" s="49">
        <v>23700</v>
      </c>
      <c r="M27" s="49">
        <v>27050</v>
      </c>
      <c r="N27" s="49">
        <v>30450</v>
      </c>
      <c r="O27" s="49">
        <v>33800</v>
      </c>
      <c r="P27" s="49">
        <v>36550</v>
      </c>
      <c r="Q27" s="49">
        <v>39250</v>
      </c>
      <c r="R27" s="49">
        <v>41950</v>
      </c>
      <c r="S27" s="49">
        <v>46630</v>
      </c>
      <c r="T27" s="49">
        <v>62600</v>
      </c>
      <c r="U27" s="49">
        <v>71550</v>
      </c>
      <c r="V27" s="49">
        <v>80500</v>
      </c>
      <c r="W27" s="49">
        <v>89400</v>
      </c>
      <c r="X27" s="49">
        <v>96600</v>
      </c>
      <c r="Y27" s="49">
        <v>103750</v>
      </c>
      <c r="Z27" s="49">
        <v>110900</v>
      </c>
      <c r="AA27" s="49">
        <v>118050</v>
      </c>
      <c r="AB27" s="47" t="s">
        <v>381</v>
      </c>
      <c r="AC27" s="47" t="s">
        <v>85</v>
      </c>
      <c r="AD27"/>
      <c r="AE27" s="47" t="s">
        <v>111</v>
      </c>
      <c r="AF27">
        <v>848</v>
      </c>
      <c r="AG27">
        <v>854</v>
      </c>
      <c r="AH27">
        <v>1110</v>
      </c>
      <c r="AI27">
        <v>1388</v>
      </c>
      <c r="AJ27">
        <v>1875</v>
      </c>
    </row>
    <row r="28" spans="1:36" ht="14.5" x14ac:dyDescent="0.35">
      <c r="A28" s="47" t="s">
        <v>112</v>
      </c>
      <c r="B28" t="s">
        <v>92</v>
      </c>
      <c r="C28" s="47">
        <v>99700</v>
      </c>
      <c r="D28" s="47">
        <v>39450</v>
      </c>
      <c r="E28" s="49">
        <v>45050</v>
      </c>
      <c r="F28" s="49">
        <v>50700</v>
      </c>
      <c r="G28" s="49">
        <v>56300</v>
      </c>
      <c r="H28" s="49">
        <v>60850</v>
      </c>
      <c r="I28" s="49">
        <v>65350</v>
      </c>
      <c r="J28" s="49">
        <v>69850</v>
      </c>
      <c r="K28" s="49">
        <v>74350</v>
      </c>
      <c r="L28" s="49">
        <v>23700</v>
      </c>
      <c r="M28" s="49">
        <v>27050</v>
      </c>
      <c r="N28" s="49">
        <v>30450</v>
      </c>
      <c r="O28" s="49">
        <v>33800</v>
      </c>
      <c r="P28" s="49">
        <v>36550</v>
      </c>
      <c r="Q28" s="49">
        <v>39250</v>
      </c>
      <c r="R28" s="49">
        <v>41950</v>
      </c>
      <c r="S28" s="49">
        <v>46630</v>
      </c>
      <c r="T28" s="49">
        <v>62600</v>
      </c>
      <c r="U28" s="49">
        <v>71550</v>
      </c>
      <c r="V28" s="49">
        <v>80500</v>
      </c>
      <c r="W28" s="49">
        <v>89400</v>
      </c>
      <c r="X28" s="49">
        <v>96600</v>
      </c>
      <c r="Y28" s="49">
        <v>103750</v>
      </c>
      <c r="Z28" s="49">
        <v>110900</v>
      </c>
      <c r="AA28" s="49">
        <v>118050</v>
      </c>
      <c r="AB28" s="47" t="s">
        <v>381</v>
      </c>
      <c r="AC28" s="47" t="s">
        <v>92</v>
      </c>
      <c r="AD28"/>
      <c r="AE28" s="47" t="s">
        <v>112</v>
      </c>
      <c r="AF28">
        <v>1048</v>
      </c>
      <c r="AG28">
        <v>1186</v>
      </c>
      <c r="AH28">
        <v>1447</v>
      </c>
      <c r="AI28">
        <v>1789</v>
      </c>
      <c r="AJ28">
        <v>1995</v>
      </c>
    </row>
    <row r="29" spans="1:36" ht="14.5" x14ac:dyDescent="0.35">
      <c r="A29" s="47" t="s">
        <v>113</v>
      </c>
      <c r="B29" t="s">
        <v>81</v>
      </c>
      <c r="C29" s="47">
        <v>112700</v>
      </c>
      <c r="D29" s="47">
        <v>39450</v>
      </c>
      <c r="E29" s="49">
        <v>45100</v>
      </c>
      <c r="F29" s="49">
        <v>50750</v>
      </c>
      <c r="G29" s="49">
        <v>56350</v>
      </c>
      <c r="H29" s="49">
        <v>60900</v>
      </c>
      <c r="I29" s="49">
        <v>65400</v>
      </c>
      <c r="J29" s="49">
        <v>69900</v>
      </c>
      <c r="K29" s="49">
        <v>74400</v>
      </c>
      <c r="L29" s="49">
        <v>23700</v>
      </c>
      <c r="M29" s="49">
        <v>27050</v>
      </c>
      <c r="N29" s="49">
        <v>30450</v>
      </c>
      <c r="O29" s="49">
        <v>33800</v>
      </c>
      <c r="P29" s="49">
        <v>36550</v>
      </c>
      <c r="Q29" s="49">
        <v>39250</v>
      </c>
      <c r="R29" s="49">
        <v>41950</v>
      </c>
      <c r="S29" s="49">
        <v>46630</v>
      </c>
      <c r="T29" s="49">
        <v>62600</v>
      </c>
      <c r="U29" s="49">
        <v>71550</v>
      </c>
      <c r="V29" s="49">
        <v>80500</v>
      </c>
      <c r="W29" s="49">
        <v>89400</v>
      </c>
      <c r="X29" s="49">
        <v>96600</v>
      </c>
      <c r="Y29" s="49">
        <v>103750</v>
      </c>
      <c r="Z29" s="49">
        <v>110900</v>
      </c>
      <c r="AA29" s="49">
        <v>118050</v>
      </c>
      <c r="AB29" s="47" t="s">
        <v>381</v>
      </c>
      <c r="AC29" s="47" t="s">
        <v>81</v>
      </c>
      <c r="AD29"/>
      <c r="AE29" s="47" t="s">
        <v>113</v>
      </c>
      <c r="AF29">
        <v>865</v>
      </c>
      <c r="AG29">
        <v>1054</v>
      </c>
      <c r="AH29">
        <v>1302</v>
      </c>
      <c r="AI29">
        <v>1609</v>
      </c>
      <c r="AJ29">
        <v>1907</v>
      </c>
    </row>
    <row r="30" spans="1:36" ht="14.5" x14ac:dyDescent="0.35">
      <c r="A30" s="47" t="s">
        <v>114</v>
      </c>
      <c r="B30" t="s">
        <v>115</v>
      </c>
      <c r="C30" s="47">
        <v>124900</v>
      </c>
      <c r="D30" s="47">
        <v>43750</v>
      </c>
      <c r="E30" s="49">
        <v>50000</v>
      </c>
      <c r="F30" s="49">
        <v>56250</v>
      </c>
      <c r="G30" s="49">
        <v>62450</v>
      </c>
      <c r="H30" s="49">
        <v>67450</v>
      </c>
      <c r="I30" s="49">
        <v>72450</v>
      </c>
      <c r="J30" s="49">
        <v>77450</v>
      </c>
      <c r="K30" s="49">
        <v>82450</v>
      </c>
      <c r="L30" s="49">
        <v>26250</v>
      </c>
      <c r="M30" s="49">
        <v>30000</v>
      </c>
      <c r="N30" s="49">
        <v>33750</v>
      </c>
      <c r="O30" s="49">
        <v>37450</v>
      </c>
      <c r="P30" s="49">
        <v>40450</v>
      </c>
      <c r="Q30" s="49">
        <v>43450</v>
      </c>
      <c r="R30" s="49">
        <v>46450</v>
      </c>
      <c r="S30" s="49">
        <v>49450</v>
      </c>
      <c r="T30" s="49">
        <v>62600</v>
      </c>
      <c r="U30" s="49">
        <v>71550</v>
      </c>
      <c r="V30" s="49">
        <v>80500</v>
      </c>
      <c r="W30" s="49">
        <v>89400</v>
      </c>
      <c r="X30" s="49">
        <v>96600</v>
      </c>
      <c r="Y30" s="49">
        <v>103750</v>
      </c>
      <c r="Z30" s="49">
        <v>110900</v>
      </c>
      <c r="AA30" s="49">
        <v>118050</v>
      </c>
      <c r="AB30" s="47" t="s">
        <v>381</v>
      </c>
      <c r="AC30" s="47" t="s">
        <v>115</v>
      </c>
      <c r="AD30"/>
      <c r="AE30" s="47" t="s">
        <v>114</v>
      </c>
      <c r="AF30">
        <v>957</v>
      </c>
      <c r="AG30">
        <v>1101</v>
      </c>
      <c r="AH30">
        <v>1441</v>
      </c>
      <c r="AI30">
        <v>2047</v>
      </c>
      <c r="AJ30">
        <v>2466</v>
      </c>
    </row>
    <row r="31" spans="1:36" ht="14.5" x14ac:dyDescent="0.35">
      <c r="A31" s="47" t="s">
        <v>116</v>
      </c>
      <c r="B31" t="s">
        <v>117</v>
      </c>
      <c r="C31" s="47">
        <v>128500</v>
      </c>
      <c r="D31" s="47">
        <v>45000</v>
      </c>
      <c r="E31" s="49">
        <v>51400</v>
      </c>
      <c r="F31" s="49">
        <v>57850</v>
      </c>
      <c r="G31" s="49">
        <v>64250</v>
      </c>
      <c r="H31" s="49">
        <v>69400</v>
      </c>
      <c r="I31" s="49">
        <v>74550</v>
      </c>
      <c r="J31" s="49">
        <v>79700</v>
      </c>
      <c r="K31" s="49">
        <v>84850</v>
      </c>
      <c r="L31" s="49">
        <v>27000</v>
      </c>
      <c r="M31" s="49">
        <v>30850</v>
      </c>
      <c r="N31" s="49">
        <v>34700</v>
      </c>
      <c r="O31" s="49">
        <v>38550</v>
      </c>
      <c r="P31" s="49">
        <v>41650</v>
      </c>
      <c r="Q31" s="49">
        <v>44750</v>
      </c>
      <c r="R31" s="49">
        <v>47850</v>
      </c>
      <c r="S31" s="49">
        <v>50900</v>
      </c>
      <c r="T31" s="49">
        <v>62600</v>
      </c>
      <c r="U31" s="49">
        <v>71550</v>
      </c>
      <c r="V31" s="49">
        <v>80500</v>
      </c>
      <c r="W31" s="49">
        <v>89400</v>
      </c>
      <c r="X31" s="49">
        <v>96600</v>
      </c>
      <c r="Y31" s="49">
        <v>103750</v>
      </c>
      <c r="Z31" s="49">
        <v>110900</v>
      </c>
      <c r="AA31" s="49">
        <v>118050</v>
      </c>
      <c r="AB31" s="47" t="s">
        <v>381</v>
      </c>
      <c r="AC31" s="47" t="s">
        <v>117</v>
      </c>
      <c r="AD31"/>
      <c r="AE31" s="47" t="s">
        <v>116</v>
      </c>
      <c r="AF31">
        <v>876</v>
      </c>
      <c r="AG31">
        <v>1035</v>
      </c>
      <c r="AH31">
        <v>1318</v>
      </c>
      <c r="AI31">
        <v>1869</v>
      </c>
      <c r="AJ31">
        <v>2256</v>
      </c>
    </row>
    <row r="32" spans="1:36" ht="14.5" x14ac:dyDescent="0.35">
      <c r="A32" s="47" t="s">
        <v>118</v>
      </c>
      <c r="B32" t="s">
        <v>88</v>
      </c>
      <c r="C32" s="47">
        <v>112600</v>
      </c>
      <c r="D32" s="47">
        <v>39450</v>
      </c>
      <c r="E32" s="49">
        <v>45050</v>
      </c>
      <c r="F32" s="49">
        <v>50700</v>
      </c>
      <c r="G32" s="49">
        <v>56300</v>
      </c>
      <c r="H32" s="49">
        <v>60850</v>
      </c>
      <c r="I32" s="49">
        <v>65350</v>
      </c>
      <c r="J32" s="49">
        <v>69850</v>
      </c>
      <c r="K32" s="49">
        <v>74350</v>
      </c>
      <c r="L32" s="49">
        <v>23700</v>
      </c>
      <c r="M32" s="49">
        <v>27050</v>
      </c>
      <c r="N32" s="49">
        <v>30450</v>
      </c>
      <c r="O32" s="49">
        <v>33800</v>
      </c>
      <c r="P32" s="49">
        <v>36550</v>
      </c>
      <c r="Q32" s="49">
        <v>39250</v>
      </c>
      <c r="R32" s="49">
        <v>41950</v>
      </c>
      <c r="S32" s="49">
        <v>46630</v>
      </c>
      <c r="T32" s="49">
        <v>62600</v>
      </c>
      <c r="U32" s="49">
        <v>71550</v>
      </c>
      <c r="V32" s="49">
        <v>80500</v>
      </c>
      <c r="W32" s="49">
        <v>89400</v>
      </c>
      <c r="X32" s="49">
        <v>96600</v>
      </c>
      <c r="Y32" s="49">
        <v>103750</v>
      </c>
      <c r="Z32" s="49">
        <v>110900</v>
      </c>
      <c r="AA32" s="49">
        <v>118050</v>
      </c>
      <c r="AB32" s="47" t="s">
        <v>381</v>
      </c>
      <c r="AC32" s="47" t="s">
        <v>88</v>
      </c>
      <c r="AD32"/>
      <c r="AE32" s="47" t="s">
        <v>118</v>
      </c>
      <c r="AF32">
        <v>850</v>
      </c>
      <c r="AG32">
        <v>981</v>
      </c>
      <c r="AH32">
        <v>1280</v>
      </c>
      <c r="AI32">
        <v>1582</v>
      </c>
      <c r="AJ32">
        <v>1736</v>
      </c>
    </row>
    <row r="33" spans="1:36" ht="14.5" x14ac:dyDescent="0.35">
      <c r="A33" s="47" t="s">
        <v>119</v>
      </c>
      <c r="B33" t="s">
        <v>81</v>
      </c>
      <c r="C33" s="47">
        <v>112700</v>
      </c>
      <c r="D33" s="47">
        <v>39450</v>
      </c>
      <c r="E33" s="49">
        <v>45100</v>
      </c>
      <c r="F33" s="49">
        <v>50750</v>
      </c>
      <c r="G33" s="49">
        <v>56350</v>
      </c>
      <c r="H33" s="49">
        <v>60900</v>
      </c>
      <c r="I33" s="49">
        <v>65400</v>
      </c>
      <c r="J33" s="49">
        <v>69900</v>
      </c>
      <c r="K33" s="49">
        <v>74400</v>
      </c>
      <c r="L33" s="49">
        <v>23700</v>
      </c>
      <c r="M33" s="49">
        <v>27050</v>
      </c>
      <c r="N33" s="49">
        <v>30450</v>
      </c>
      <c r="O33" s="49">
        <v>33800</v>
      </c>
      <c r="P33" s="49">
        <v>36550</v>
      </c>
      <c r="Q33" s="49">
        <v>39250</v>
      </c>
      <c r="R33" s="49">
        <v>41950</v>
      </c>
      <c r="S33" s="49">
        <v>46630</v>
      </c>
      <c r="T33" s="49">
        <v>62600</v>
      </c>
      <c r="U33" s="49">
        <v>71550</v>
      </c>
      <c r="V33" s="49">
        <v>80500</v>
      </c>
      <c r="W33" s="49">
        <v>89400</v>
      </c>
      <c r="X33" s="49">
        <v>96600</v>
      </c>
      <c r="Y33" s="49">
        <v>103750</v>
      </c>
      <c r="Z33" s="49">
        <v>110900</v>
      </c>
      <c r="AA33" s="49">
        <v>118050</v>
      </c>
      <c r="AB33" s="47" t="s">
        <v>381</v>
      </c>
      <c r="AC33" s="47" t="s">
        <v>81</v>
      </c>
      <c r="AD33"/>
      <c r="AE33" s="47" t="s">
        <v>119</v>
      </c>
      <c r="AF33">
        <v>865</v>
      </c>
      <c r="AG33">
        <v>1054</v>
      </c>
      <c r="AH33">
        <v>1302</v>
      </c>
      <c r="AI33">
        <v>1609</v>
      </c>
      <c r="AJ33">
        <v>1907</v>
      </c>
    </row>
    <row r="34" spans="1:36" ht="14.5" x14ac:dyDescent="0.35">
      <c r="A34" s="47" t="s">
        <v>120</v>
      </c>
      <c r="B34" t="s">
        <v>88</v>
      </c>
      <c r="C34" s="47">
        <v>112600</v>
      </c>
      <c r="D34" s="47">
        <v>39450</v>
      </c>
      <c r="E34" s="49">
        <v>45050</v>
      </c>
      <c r="F34" s="49">
        <v>50700</v>
      </c>
      <c r="G34" s="49">
        <v>56300</v>
      </c>
      <c r="H34" s="49">
        <v>60850</v>
      </c>
      <c r="I34" s="49">
        <v>65350</v>
      </c>
      <c r="J34" s="49">
        <v>69850</v>
      </c>
      <c r="K34" s="49">
        <v>74350</v>
      </c>
      <c r="L34" s="49">
        <v>23700</v>
      </c>
      <c r="M34" s="49">
        <v>27050</v>
      </c>
      <c r="N34" s="49">
        <v>30450</v>
      </c>
      <c r="O34" s="49">
        <v>33800</v>
      </c>
      <c r="P34" s="49">
        <v>36550</v>
      </c>
      <c r="Q34" s="49">
        <v>39250</v>
      </c>
      <c r="R34" s="49">
        <v>41950</v>
      </c>
      <c r="S34" s="49">
        <v>46630</v>
      </c>
      <c r="T34" s="49">
        <v>62600</v>
      </c>
      <c r="U34" s="49">
        <v>71550</v>
      </c>
      <c r="V34" s="49">
        <v>80500</v>
      </c>
      <c r="W34" s="49">
        <v>89400</v>
      </c>
      <c r="X34" s="49">
        <v>96600</v>
      </c>
      <c r="Y34" s="49">
        <v>103750</v>
      </c>
      <c r="Z34" s="49">
        <v>110900</v>
      </c>
      <c r="AA34" s="49">
        <v>118050</v>
      </c>
      <c r="AB34" s="47" t="s">
        <v>381</v>
      </c>
      <c r="AC34" s="47" t="s">
        <v>88</v>
      </c>
      <c r="AD34"/>
      <c r="AE34" s="47" t="s">
        <v>120</v>
      </c>
      <c r="AF34">
        <v>850</v>
      </c>
      <c r="AG34">
        <v>981</v>
      </c>
      <c r="AH34">
        <v>1280</v>
      </c>
      <c r="AI34">
        <v>1582</v>
      </c>
      <c r="AJ34">
        <v>1736</v>
      </c>
    </row>
    <row r="35" spans="1:36" ht="14.5" x14ac:dyDescent="0.35">
      <c r="A35" s="47" t="s">
        <v>121</v>
      </c>
      <c r="B35" t="s">
        <v>81</v>
      </c>
      <c r="C35" s="47">
        <v>112700</v>
      </c>
      <c r="D35" s="47">
        <v>39450</v>
      </c>
      <c r="E35" s="49">
        <v>45100</v>
      </c>
      <c r="F35" s="49">
        <v>50750</v>
      </c>
      <c r="G35" s="49">
        <v>56350</v>
      </c>
      <c r="H35" s="49">
        <v>60900</v>
      </c>
      <c r="I35" s="49">
        <v>65400</v>
      </c>
      <c r="J35" s="49">
        <v>69900</v>
      </c>
      <c r="K35" s="49">
        <v>74400</v>
      </c>
      <c r="L35" s="49">
        <v>23700</v>
      </c>
      <c r="M35" s="49">
        <v>27050</v>
      </c>
      <c r="N35" s="49">
        <v>30450</v>
      </c>
      <c r="O35" s="49">
        <v>33800</v>
      </c>
      <c r="P35" s="49">
        <v>36550</v>
      </c>
      <c r="Q35" s="49">
        <v>39250</v>
      </c>
      <c r="R35" s="49">
        <v>41950</v>
      </c>
      <c r="S35" s="49">
        <v>46630</v>
      </c>
      <c r="T35" s="49">
        <v>62600</v>
      </c>
      <c r="U35" s="49">
        <v>71550</v>
      </c>
      <c r="V35" s="49">
        <v>80500</v>
      </c>
      <c r="W35" s="49">
        <v>89400</v>
      </c>
      <c r="X35" s="49">
        <v>96600</v>
      </c>
      <c r="Y35" s="49">
        <v>103750</v>
      </c>
      <c r="Z35" s="49">
        <v>110900</v>
      </c>
      <c r="AA35" s="49">
        <v>118050</v>
      </c>
      <c r="AB35" s="47" t="s">
        <v>381</v>
      </c>
      <c r="AC35" s="47" t="s">
        <v>81</v>
      </c>
      <c r="AD35"/>
      <c r="AE35" s="47" t="s">
        <v>121</v>
      </c>
      <c r="AF35">
        <v>865</v>
      </c>
      <c r="AG35">
        <v>1054</v>
      </c>
      <c r="AH35">
        <v>1302</v>
      </c>
      <c r="AI35">
        <v>1609</v>
      </c>
      <c r="AJ35">
        <v>1907</v>
      </c>
    </row>
    <row r="36" spans="1:36" ht="14.5" x14ac:dyDescent="0.35">
      <c r="A36" s="47" t="s">
        <v>122</v>
      </c>
      <c r="B36" t="s">
        <v>81</v>
      </c>
      <c r="C36" s="47">
        <v>112700</v>
      </c>
      <c r="D36" s="47">
        <v>39450</v>
      </c>
      <c r="E36" s="49">
        <v>45100</v>
      </c>
      <c r="F36" s="49">
        <v>50750</v>
      </c>
      <c r="G36" s="49">
        <v>56350</v>
      </c>
      <c r="H36" s="49">
        <v>60900</v>
      </c>
      <c r="I36" s="49">
        <v>65400</v>
      </c>
      <c r="J36" s="49">
        <v>69900</v>
      </c>
      <c r="K36" s="49">
        <v>74400</v>
      </c>
      <c r="L36" s="49">
        <v>23700</v>
      </c>
      <c r="M36" s="49">
        <v>27050</v>
      </c>
      <c r="N36" s="49">
        <v>30450</v>
      </c>
      <c r="O36" s="49">
        <v>33800</v>
      </c>
      <c r="P36" s="49">
        <v>36550</v>
      </c>
      <c r="Q36" s="49">
        <v>39250</v>
      </c>
      <c r="R36" s="49">
        <v>41950</v>
      </c>
      <c r="S36" s="49">
        <v>46630</v>
      </c>
      <c r="T36" s="49">
        <v>62600</v>
      </c>
      <c r="U36" s="49">
        <v>71550</v>
      </c>
      <c r="V36" s="49">
        <v>80500</v>
      </c>
      <c r="W36" s="49">
        <v>89400</v>
      </c>
      <c r="X36" s="49">
        <v>96600</v>
      </c>
      <c r="Y36" s="49">
        <v>103750</v>
      </c>
      <c r="Z36" s="49">
        <v>110900</v>
      </c>
      <c r="AA36" s="49">
        <v>118050</v>
      </c>
      <c r="AB36" s="47" t="s">
        <v>381</v>
      </c>
      <c r="AC36" s="47" t="s">
        <v>81</v>
      </c>
      <c r="AD36"/>
      <c r="AE36" s="47" t="s">
        <v>122</v>
      </c>
      <c r="AF36">
        <v>865</v>
      </c>
      <c r="AG36">
        <v>1054</v>
      </c>
      <c r="AH36">
        <v>1302</v>
      </c>
      <c r="AI36">
        <v>1609</v>
      </c>
      <c r="AJ36">
        <v>1907</v>
      </c>
    </row>
    <row r="37" spans="1:36" ht="14.5" x14ac:dyDescent="0.35">
      <c r="A37" s="47" t="s">
        <v>123</v>
      </c>
      <c r="B37" t="s">
        <v>94</v>
      </c>
      <c r="C37" s="47">
        <v>134700</v>
      </c>
      <c r="D37" s="47">
        <v>45400</v>
      </c>
      <c r="E37" s="49">
        <v>51850</v>
      </c>
      <c r="F37" s="49">
        <v>58350</v>
      </c>
      <c r="G37" s="49">
        <v>64800</v>
      </c>
      <c r="H37" s="49">
        <v>70000</v>
      </c>
      <c r="I37" s="49">
        <v>75200</v>
      </c>
      <c r="J37" s="49">
        <v>80400</v>
      </c>
      <c r="K37" s="49">
        <v>85550</v>
      </c>
      <c r="L37" s="49">
        <v>27250</v>
      </c>
      <c r="M37" s="49">
        <v>31150</v>
      </c>
      <c r="N37" s="49">
        <v>35050</v>
      </c>
      <c r="O37" s="49">
        <v>38900</v>
      </c>
      <c r="P37" s="49">
        <v>42050</v>
      </c>
      <c r="Q37" s="49">
        <v>45150</v>
      </c>
      <c r="R37" s="49">
        <v>48250</v>
      </c>
      <c r="S37" s="49">
        <v>51350</v>
      </c>
      <c r="T37" s="49">
        <v>63000</v>
      </c>
      <c r="U37" s="49">
        <v>72000</v>
      </c>
      <c r="V37" s="49">
        <v>81000</v>
      </c>
      <c r="W37" s="49">
        <v>89950</v>
      </c>
      <c r="X37" s="49">
        <v>97150</v>
      </c>
      <c r="Y37" s="49">
        <v>104350</v>
      </c>
      <c r="Z37" s="49">
        <v>111550</v>
      </c>
      <c r="AA37" s="49">
        <v>118750</v>
      </c>
      <c r="AB37" s="47" t="s">
        <v>381</v>
      </c>
      <c r="AC37" s="47" t="s">
        <v>94</v>
      </c>
      <c r="AD37"/>
      <c r="AE37" s="47" t="s">
        <v>123</v>
      </c>
      <c r="AF37">
        <v>1203</v>
      </c>
      <c r="AG37">
        <v>1412</v>
      </c>
      <c r="AH37">
        <v>1810</v>
      </c>
      <c r="AI37">
        <v>2291</v>
      </c>
      <c r="AJ37">
        <v>2487</v>
      </c>
    </row>
    <row r="38" spans="1:36" ht="14.5" x14ac:dyDescent="0.35">
      <c r="A38" s="47" t="s">
        <v>124</v>
      </c>
      <c r="B38" t="s">
        <v>125</v>
      </c>
      <c r="C38" s="47">
        <v>180900</v>
      </c>
      <c r="D38" s="47">
        <v>58950</v>
      </c>
      <c r="E38" s="49">
        <v>67350</v>
      </c>
      <c r="F38" s="49">
        <v>75750</v>
      </c>
      <c r="G38" s="49">
        <v>84150</v>
      </c>
      <c r="H38" s="49">
        <v>90900</v>
      </c>
      <c r="I38" s="49">
        <v>97650</v>
      </c>
      <c r="J38" s="49">
        <v>104350</v>
      </c>
      <c r="K38" s="49">
        <v>111100</v>
      </c>
      <c r="L38" s="49">
        <v>35350</v>
      </c>
      <c r="M38" s="49">
        <v>40400</v>
      </c>
      <c r="N38" s="49">
        <v>45450</v>
      </c>
      <c r="O38" s="49">
        <v>50500</v>
      </c>
      <c r="P38" s="49">
        <v>54550</v>
      </c>
      <c r="Q38" s="49">
        <v>58600</v>
      </c>
      <c r="R38" s="49">
        <v>62650</v>
      </c>
      <c r="S38" s="49">
        <v>66700</v>
      </c>
      <c r="T38" s="49">
        <v>71550</v>
      </c>
      <c r="U38" s="49">
        <v>81750</v>
      </c>
      <c r="V38" s="49">
        <v>91950</v>
      </c>
      <c r="W38" s="49">
        <v>102150</v>
      </c>
      <c r="X38" s="49">
        <v>110350</v>
      </c>
      <c r="Y38" s="49">
        <v>118500</v>
      </c>
      <c r="Z38" s="49">
        <v>126700</v>
      </c>
      <c r="AA38" s="49">
        <v>134850</v>
      </c>
      <c r="AB38" s="47" t="s">
        <v>381</v>
      </c>
      <c r="AC38" s="47" t="s">
        <v>125</v>
      </c>
      <c r="AD38"/>
      <c r="AE38" s="47" t="s">
        <v>124</v>
      </c>
      <c r="AF38">
        <v>1520</v>
      </c>
      <c r="AG38">
        <v>1855</v>
      </c>
      <c r="AH38">
        <v>2230</v>
      </c>
      <c r="AI38">
        <v>2757</v>
      </c>
      <c r="AJ38">
        <v>3056</v>
      </c>
    </row>
    <row r="39" spans="1:36" ht="14.5" x14ac:dyDescent="0.35">
      <c r="A39" s="47" t="s">
        <v>126</v>
      </c>
      <c r="B39" t="s">
        <v>115</v>
      </c>
      <c r="C39" s="47">
        <v>124900</v>
      </c>
      <c r="D39" s="47">
        <v>43750</v>
      </c>
      <c r="E39" s="49">
        <v>50000</v>
      </c>
      <c r="F39" s="49">
        <v>56250</v>
      </c>
      <c r="G39" s="49">
        <v>62450</v>
      </c>
      <c r="H39" s="49">
        <v>67450</v>
      </c>
      <c r="I39" s="49">
        <v>72450</v>
      </c>
      <c r="J39" s="49">
        <v>77450</v>
      </c>
      <c r="K39" s="49">
        <v>82450</v>
      </c>
      <c r="L39" s="49">
        <v>26250</v>
      </c>
      <c r="M39" s="49">
        <v>30000</v>
      </c>
      <c r="N39" s="49">
        <v>33750</v>
      </c>
      <c r="O39" s="49">
        <v>37450</v>
      </c>
      <c r="P39" s="49">
        <v>40450</v>
      </c>
      <c r="Q39" s="49">
        <v>43450</v>
      </c>
      <c r="R39" s="49">
        <v>46450</v>
      </c>
      <c r="S39" s="49">
        <v>49450</v>
      </c>
      <c r="T39" s="49">
        <v>62600</v>
      </c>
      <c r="U39" s="49">
        <v>71550</v>
      </c>
      <c r="V39" s="49">
        <v>80500</v>
      </c>
      <c r="W39" s="49">
        <v>89400</v>
      </c>
      <c r="X39" s="49">
        <v>96600</v>
      </c>
      <c r="Y39" s="49">
        <v>103750</v>
      </c>
      <c r="Z39" s="49">
        <v>110900</v>
      </c>
      <c r="AA39" s="49">
        <v>118050</v>
      </c>
      <c r="AB39" s="47" t="s">
        <v>381</v>
      </c>
      <c r="AC39" s="47" t="s">
        <v>115</v>
      </c>
      <c r="AD39"/>
      <c r="AE39" s="47" t="s">
        <v>126</v>
      </c>
      <c r="AF39">
        <v>957</v>
      </c>
      <c r="AG39">
        <v>1101</v>
      </c>
      <c r="AH39">
        <v>1441</v>
      </c>
      <c r="AI39">
        <v>2047</v>
      </c>
      <c r="AJ39">
        <v>2466</v>
      </c>
    </row>
    <row r="40" spans="1:36" ht="14.5" x14ac:dyDescent="0.35">
      <c r="A40" s="47" t="s">
        <v>127</v>
      </c>
      <c r="B40" t="s">
        <v>83</v>
      </c>
      <c r="C40" s="47">
        <v>113600</v>
      </c>
      <c r="D40" s="47">
        <v>39800</v>
      </c>
      <c r="E40" s="49">
        <v>45450</v>
      </c>
      <c r="F40" s="49">
        <v>51150</v>
      </c>
      <c r="G40" s="49">
        <v>56800</v>
      </c>
      <c r="H40" s="49">
        <v>61350</v>
      </c>
      <c r="I40" s="49">
        <v>65900</v>
      </c>
      <c r="J40" s="49">
        <v>70450</v>
      </c>
      <c r="K40" s="49">
        <v>75000</v>
      </c>
      <c r="L40" s="49">
        <v>23900</v>
      </c>
      <c r="M40" s="49">
        <v>27300</v>
      </c>
      <c r="N40" s="49">
        <v>30700</v>
      </c>
      <c r="O40" s="49">
        <v>34100</v>
      </c>
      <c r="P40" s="49">
        <v>36850</v>
      </c>
      <c r="Q40" s="49">
        <v>39600</v>
      </c>
      <c r="R40" s="49">
        <v>42300</v>
      </c>
      <c r="S40" s="49">
        <v>46630</v>
      </c>
      <c r="T40" s="49">
        <v>62600</v>
      </c>
      <c r="U40" s="49">
        <v>71550</v>
      </c>
      <c r="V40" s="49">
        <v>80500</v>
      </c>
      <c r="W40" s="49">
        <v>89400</v>
      </c>
      <c r="X40" s="49">
        <v>96600</v>
      </c>
      <c r="Y40" s="49">
        <v>103750</v>
      </c>
      <c r="Z40" s="49">
        <v>110900</v>
      </c>
      <c r="AA40" s="49">
        <v>118050</v>
      </c>
      <c r="AB40" s="47" t="s">
        <v>381</v>
      </c>
      <c r="AC40" s="47" t="s">
        <v>83</v>
      </c>
      <c r="AD40"/>
      <c r="AE40" s="47" t="s">
        <v>127</v>
      </c>
      <c r="AF40">
        <v>967</v>
      </c>
      <c r="AG40">
        <v>1224</v>
      </c>
      <c r="AH40">
        <v>1456</v>
      </c>
      <c r="AI40">
        <v>1800</v>
      </c>
      <c r="AJ40">
        <v>2492</v>
      </c>
    </row>
    <row r="41" spans="1:36" ht="14.5" x14ac:dyDescent="0.35">
      <c r="A41" s="47" t="s">
        <v>128</v>
      </c>
      <c r="B41" t="s">
        <v>81</v>
      </c>
      <c r="C41" s="47">
        <v>112700</v>
      </c>
      <c r="D41" s="47">
        <v>39450</v>
      </c>
      <c r="E41" s="49">
        <v>45100</v>
      </c>
      <c r="F41" s="49">
        <v>50750</v>
      </c>
      <c r="G41" s="49">
        <v>56350</v>
      </c>
      <c r="H41" s="49">
        <v>60900</v>
      </c>
      <c r="I41" s="49">
        <v>65400</v>
      </c>
      <c r="J41" s="49">
        <v>69900</v>
      </c>
      <c r="K41" s="49">
        <v>74400</v>
      </c>
      <c r="L41" s="49">
        <v>23700</v>
      </c>
      <c r="M41" s="49">
        <v>27050</v>
      </c>
      <c r="N41" s="49">
        <v>30450</v>
      </c>
      <c r="O41" s="49">
        <v>33800</v>
      </c>
      <c r="P41" s="49">
        <v>36550</v>
      </c>
      <c r="Q41" s="49">
        <v>39250</v>
      </c>
      <c r="R41" s="49">
        <v>41950</v>
      </c>
      <c r="S41" s="49">
        <v>46630</v>
      </c>
      <c r="T41" s="49">
        <v>62600</v>
      </c>
      <c r="U41" s="49">
        <v>71550</v>
      </c>
      <c r="V41" s="49">
        <v>80500</v>
      </c>
      <c r="W41" s="49">
        <v>89400</v>
      </c>
      <c r="X41" s="49">
        <v>96600</v>
      </c>
      <c r="Y41" s="49">
        <v>103750</v>
      </c>
      <c r="Z41" s="49">
        <v>110900</v>
      </c>
      <c r="AA41" s="49">
        <v>118050</v>
      </c>
      <c r="AB41" s="47" t="s">
        <v>381</v>
      </c>
      <c r="AC41" s="47" t="s">
        <v>81</v>
      </c>
      <c r="AD41"/>
      <c r="AE41" s="47" t="s">
        <v>128</v>
      </c>
      <c r="AF41">
        <v>865</v>
      </c>
      <c r="AG41">
        <v>1054</v>
      </c>
      <c r="AH41">
        <v>1302</v>
      </c>
      <c r="AI41">
        <v>1609</v>
      </c>
      <c r="AJ41">
        <v>1907</v>
      </c>
    </row>
    <row r="42" spans="1:36" ht="14.5" x14ac:dyDescent="0.35">
      <c r="A42" s="47" t="s">
        <v>129</v>
      </c>
      <c r="B42" t="s">
        <v>81</v>
      </c>
      <c r="C42" s="47">
        <v>112700</v>
      </c>
      <c r="D42" s="47">
        <v>39450</v>
      </c>
      <c r="E42" s="49">
        <v>45100</v>
      </c>
      <c r="F42" s="49">
        <v>50750</v>
      </c>
      <c r="G42" s="49">
        <v>56350</v>
      </c>
      <c r="H42" s="49">
        <v>60900</v>
      </c>
      <c r="I42" s="49">
        <v>65400</v>
      </c>
      <c r="J42" s="49">
        <v>69900</v>
      </c>
      <c r="K42" s="49">
        <v>74400</v>
      </c>
      <c r="L42" s="49">
        <v>23700</v>
      </c>
      <c r="M42" s="49">
        <v>27050</v>
      </c>
      <c r="N42" s="49">
        <v>30450</v>
      </c>
      <c r="O42" s="49">
        <v>33800</v>
      </c>
      <c r="P42" s="49">
        <v>36550</v>
      </c>
      <c r="Q42" s="49">
        <v>39250</v>
      </c>
      <c r="R42" s="49">
        <v>41950</v>
      </c>
      <c r="S42" s="49">
        <v>46630</v>
      </c>
      <c r="T42" s="49">
        <v>62600</v>
      </c>
      <c r="U42" s="49">
        <v>71550</v>
      </c>
      <c r="V42" s="49">
        <v>80500</v>
      </c>
      <c r="W42" s="49">
        <v>89400</v>
      </c>
      <c r="X42" s="49">
        <v>96600</v>
      </c>
      <c r="Y42" s="49">
        <v>103750</v>
      </c>
      <c r="Z42" s="49">
        <v>110900</v>
      </c>
      <c r="AA42" s="49">
        <v>118050</v>
      </c>
      <c r="AB42" s="47" t="s">
        <v>381</v>
      </c>
      <c r="AC42" s="47" t="s">
        <v>81</v>
      </c>
      <c r="AD42"/>
      <c r="AE42" s="47" t="s">
        <v>129</v>
      </c>
      <c r="AF42">
        <v>865</v>
      </c>
      <c r="AG42">
        <v>1054</v>
      </c>
      <c r="AH42">
        <v>1302</v>
      </c>
      <c r="AI42">
        <v>1609</v>
      </c>
      <c r="AJ42">
        <v>1907</v>
      </c>
    </row>
    <row r="43" spans="1:36" ht="14.5" x14ac:dyDescent="0.35">
      <c r="A43" s="47" t="s">
        <v>130</v>
      </c>
      <c r="B43" t="s">
        <v>81</v>
      </c>
      <c r="C43" s="47">
        <v>112700</v>
      </c>
      <c r="D43" s="47">
        <v>39450</v>
      </c>
      <c r="E43" s="49">
        <v>45100</v>
      </c>
      <c r="F43" s="49">
        <v>50750</v>
      </c>
      <c r="G43" s="49">
        <v>56350</v>
      </c>
      <c r="H43" s="49">
        <v>60900</v>
      </c>
      <c r="I43" s="49">
        <v>65400</v>
      </c>
      <c r="J43" s="49">
        <v>69900</v>
      </c>
      <c r="K43" s="49">
        <v>74400</v>
      </c>
      <c r="L43" s="49">
        <v>23700</v>
      </c>
      <c r="M43" s="49">
        <v>27050</v>
      </c>
      <c r="N43" s="49">
        <v>30450</v>
      </c>
      <c r="O43" s="49">
        <v>33800</v>
      </c>
      <c r="P43" s="49">
        <v>36550</v>
      </c>
      <c r="Q43" s="49">
        <v>39250</v>
      </c>
      <c r="R43" s="49">
        <v>41950</v>
      </c>
      <c r="S43" s="49">
        <v>46630</v>
      </c>
      <c r="T43" s="49">
        <v>62600</v>
      </c>
      <c r="U43" s="49">
        <v>71550</v>
      </c>
      <c r="V43" s="49">
        <v>80500</v>
      </c>
      <c r="W43" s="49">
        <v>89400</v>
      </c>
      <c r="X43" s="49">
        <v>96600</v>
      </c>
      <c r="Y43" s="49">
        <v>103750</v>
      </c>
      <c r="Z43" s="49">
        <v>110900</v>
      </c>
      <c r="AA43" s="49">
        <v>118050</v>
      </c>
      <c r="AB43" s="47" t="s">
        <v>381</v>
      </c>
      <c r="AC43" s="47" t="s">
        <v>81</v>
      </c>
      <c r="AD43"/>
      <c r="AE43" s="47" t="s">
        <v>130</v>
      </c>
      <c r="AF43">
        <v>865</v>
      </c>
      <c r="AG43">
        <v>1054</v>
      </c>
      <c r="AH43">
        <v>1302</v>
      </c>
      <c r="AI43">
        <v>1609</v>
      </c>
      <c r="AJ43">
        <v>1907</v>
      </c>
    </row>
    <row r="44" spans="1:36" ht="14.5" x14ac:dyDescent="0.35">
      <c r="A44" s="47" t="s">
        <v>131</v>
      </c>
      <c r="B44" t="s">
        <v>81</v>
      </c>
      <c r="C44" s="47">
        <v>112700</v>
      </c>
      <c r="D44" s="47">
        <v>39450</v>
      </c>
      <c r="E44" s="49">
        <v>45100</v>
      </c>
      <c r="F44" s="49">
        <v>50750</v>
      </c>
      <c r="G44" s="49">
        <v>56350</v>
      </c>
      <c r="H44" s="49">
        <v>60900</v>
      </c>
      <c r="I44" s="49">
        <v>65400</v>
      </c>
      <c r="J44" s="49">
        <v>69900</v>
      </c>
      <c r="K44" s="49">
        <v>74400</v>
      </c>
      <c r="L44" s="49">
        <v>23700</v>
      </c>
      <c r="M44" s="49">
        <v>27050</v>
      </c>
      <c r="N44" s="49">
        <v>30450</v>
      </c>
      <c r="O44" s="49">
        <v>33800</v>
      </c>
      <c r="P44" s="49">
        <v>36550</v>
      </c>
      <c r="Q44" s="49">
        <v>39250</v>
      </c>
      <c r="R44" s="49">
        <v>41950</v>
      </c>
      <c r="S44" s="49">
        <v>46630</v>
      </c>
      <c r="T44" s="49">
        <v>62600</v>
      </c>
      <c r="U44" s="49">
        <v>71550</v>
      </c>
      <c r="V44" s="49">
        <v>80500</v>
      </c>
      <c r="W44" s="49">
        <v>89400</v>
      </c>
      <c r="X44" s="49">
        <v>96600</v>
      </c>
      <c r="Y44" s="49">
        <v>103750</v>
      </c>
      <c r="Z44" s="49">
        <v>110900</v>
      </c>
      <c r="AA44" s="49">
        <v>118050</v>
      </c>
      <c r="AB44" s="47" t="s">
        <v>381</v>
      </c>
      <c r="AC44" s="47" t="s">
        <v>81</v>
      </c>
      <c r="AD44"/>
      <c r="AE44" s="47" t="s">
        <v>131</v>
      </c>
      <c r="AF44">
        <v>865</v>
      </c>
      <c r="AG44">
        <v>1054</v>
      </c>
      <c r="AH44">
        <v>1302</v>
      </c>
      <c r="AI44">
        <v>1609</v>
      </c>
      <c r="AJ44">
        <v>1907</v>
      </c>
    </row>
    <row r="45" spans="1:36" ht="14.5" x14ac:dyDescent="0.35">
      <c r="A45" s="47" t="s">
        <v>132</v>
      </c>
      <c r="B45" t="s">
        <v>81</v>
      </c>
      <c r="C45" s="47">
        <v>112700</v>
      </c>
      <c r="D45" s="47">
        <v>39450</v>
      </c>
      <c r="E45" s="49">
        <v>45100</v>
      </c>
      <c r="F45" s="49">
        <v>50750</v>
      </c>
      <c r="G45" s="49">
        <v>56350</v>
      </c>
      <c r="H45" s="49">
        <v>60900</v>
      </c>
      <c r="I45" s="49">
        <v>65400</v>
      </c>
      <c r="J45" s="49">
        <v>69900</v>
      </c>
      <c r="K45" s="49">
        <v>74400</v>
      </c>
      <c r="L45" s="49">
        <v>23700</v>
      </c>
      <c r="M45" s="49">
        <v>27050</v>
      </c>
      <c r="N45" s="49">
        <v>30450</v>
      </c>
      <c r="O45" s="49">
        <v>33800</v>
      </c>
      <c r="P45" s="49">
        <v>36550</v>
      </c>
      <c r="Q45" s="49">
        <v>39250</v>
      </c>
      <c r="R45" s="49">
        <v>41950</v>
      </c>
      <c r="S45" s="49">
        <v>46630</v>
      </c>
      <c r="T45" s="49">
        <v>62600</v>
      </c>
      <c r="U45" s="49">
        <v>71550</v>
      </c>
      <c r="V45" s="49">
        <v>80500</v>
      </c>
      <c r="W45" s="49">
        <v>89400</v>
      </c>
      <c r="X45" s="49">
        <v>96600</v>
      </c>
      <c r="Y45" s="49">
        <v>103750</v>
      </c>
      <c r="Z45" s="49">
        <v>110900</v>
      </c>
      <c r="AA45" s="49">
        <v>118050</v>
      </c>
      <c r="AB45" s="47" t="s">
        <v>381</v>
      </c>
      <c r="AC45" s="47" t="s">
        <v>81</v>
      </c>
      <c r="AD45"/>
      <c r="AE45" s="47" t="s">
        <v>132</v>
      </c>
      <c r="AF45">
        <v>865</v>
      </c>
      <c r="AG45">
        <v>1054</v>
      </c>
      <c r="AH45">
        <v>1302</v>
      </c>
      <c r="AI45">
        <v>1609</v>
      </c>
      <c r="AJ45">
        <v>1907</v>
      </c>
    </row>
    <row r="46" spans="1:36" ht="14.5" x14ac:dyDescent="0.35">
      <c r="A46" s="47" t="s">
        <v>133</v>
      </c>
      <c r="B46" t="s">
        <v>92</v>
      </c>
      <c r="C46" s="47">
        <v>99700</v>
      </c>
      <c r="D46" s="47">
        <v>39450</v>
      </c>
      <c r="E46" s="49">
        <v>45050</v>
      </c>
      <c r="F46" s="49">
        <v>50700</v>
      </c>
      <c r="G46" s="49">
        <v>56300</v>
      </c>
      <c r="H46" s="49">
        <v>60850</v>
      </c>
      <c r="I46" s="49">
        <v>65350</v>
      </c>
      <c r="J46" s="49">
        <v>69850</v>
      </c>
      <c r="K46" s="49">
        <v>74350</v>
      </c>
      <c r="L46" s="49">
        <v>23700</v>
      </c>
      <c r="M46" s="49">
        <v>27050</v>
      </c>
      <c r="N46" s="49">
        <v>30450</v>
      </c>
      <c r="O46" s="49">
        <v>33800</v>
      </c>
      <c r="P46" s="49">
        <v>36550</v>
      </c>
      <c r="Q46" s="49">
        <v>39250</v>
      </c>
      <c r="R46" s="49">
        <v>41950</v>
      </c>
      <c r="S46" s="49">
        <v>46630</v>
      </c>
      <c r="T46" s="49">
        <v>62600</v>
      </c>
      <c r="U46" s="49">
        <v>71550</v>
      </c>
      <c r="V46" s="49">
        <v>80500</v>
      </c>
      <c r="W46" s="49">
        <v>89400</v>
      </c>
      <c r="X46" s="49">
        <v>96600</v>
      </c>
      <c r="Y46" s="49">
        <v>103750</v>
      </c>
      <c r="Z46" s="49">
        <v>110900</v>
      </c>
      <c r="AA46" s="49">
        <v>118050</v>
      </c>
      <c r="AB46" s="47" t="s">
        <v>381</v>
      </c>
      <c r="AC46" s="47" t="s">
        <v>92</v>
      </c>
      <c r="AD46"/>
      <c r="AE46" s="47" t="s">
        <v>133</v>
      </c>
      <c r="AF46">
        <v>1048</v>
      </c>
      <c r="AG46">
        <v>1186</v>
      </c>
      <c r="AH46">
        <v>1447</v>
      </c>
      <c r="AI46">
        <v>1789</v>
      </c>
      <c r="AJ46">
        <v>1995</v>
      </c>
    </row>
    <row r="47" spans="1:36" ht="14.5" x14ac:dyDescent="0.35">
      <c r="A47" s="47" t="s">
        <v>134</v>
      </c>
      <c r="B47" t="s">
        <v>99</v>
      </c>
      <c r="C47" s="47">
        <v>102700</v>
      </c>
      <c r="D47" s="47">
        <v>39450</v>
      </c>
      <c r="E47" s="49">
        <v>45050</v>
      </c>
      <c r="F47" s="49">
        <v>50700</v>
      </c>
      <c r="G47" s="49">
        <v>56300</v>
      </c>
      <c r="H47" s="49">
        <v>60850</v>
      </c>
      <c r="I47" s="49">
        <v>65350</v>
      </c>
      <c r="J47" s="49">
        <v>69850</v>
      </c>
      <c r="K47" s="49">
        <v>74350</v>
      </c>
      <c r="L47" s="49">
        <v>23700</v>
      </c>
      <c r="M47" s="49">
        <v>27050</v>
      </c>
      <c r="N47" s="49">
        <v>30450</v>
      </c>
      <c r="O47" s="49">
        <v>33800</v>
      </c>
      <c r="P47" s="49">
        <v>36550</v>
      </c>
      <c r="Q47" s="49">
        <v>39250</v>
      </c>
      <c r="R47" s="49">
        <v>41950</v>
      </c>
      <c r="S47" s="49">
        <v>46630</v>
      </c>
      <c r="T47" s="49">
        <v>62600</v>
      </c>
      <c r="U47" s="49">
        <v>71550</v>
      </c>
      <c r="V47" s="49">
        <v>80500</v>
      </c>
      <c r="W47" s="49">
        <v>89400</v>
      </c>
      <c r="X47" s="49">
        <v>96600</v>
      </c>
      <c r="Y47" s="49">
        <v>103750</v>
      </c>
      <c r="Z47" s="49">
        <v>110900</v>
      </c>
      <c r="AA47" s="49">
        <v>118050</v>
      </c>
      <c r="AB47" s="47" t="s">
        <v>381</v>
      </c>
      <c r="AC47" s="47" t="s">
        <v>99</v>
      </c>
      <c r="AD47"/>
      <c r="AE47" s="47" t="s">
        <v>134</v>
      </c>
      <c r="AF47">
        <v>833</v>
      </c>
      <c r="AG47">
        <v>1006</v>
      </c>
      <c r="AH47">
        <v>1254</v>
      </c>
      <c r="AI47">
        <v>1616</v>
      </c>
      <c r="AJ47">
        <v>2102</v>
      </c>
    </row>
    <row r="48" spans="1:36" ht="14.5" x14ac:dyDescent="0.35">
      <c r="A48" s="47" t="s">
        <v>135</v>
      </c>
      <c r="B48" t="s">
        <v>81</v>
      </c>
      <c r="C48" s="47">
        <v>112700</v>
      </c>
      <c r="D48" s="47">
        <v>39450</v>
      </c>
      <c r="E48" s="49">
        <v>45100</v>
      </c>
      <c r="F48" s="49">
        <v>50750</v>
      </c>
      <c r="G48" s="49">
        <v>56350</v>
      </c>
      <c r="H48" s="49">
        <v>60900</v>
      </c>
      <c r="I48" s="49">
        <v>65400</v>
      </c>
      <c r="J48" s="49">
        <v>69900</v>
      </c>
      <c r="K48" s="49">
        <v>74400</v>
      </c>
      <c r="L48" s="49">
        <v>23700</v>
      </c>
      <c r="M48" s="49">
        <v>27050</v>
      </c>
      <c r="N48" s="49">
        <v>30450</v>
      </c>
      <c r="O48" s="49">
        <v>33800</v>
      </c>
      <c r="P48" s="49">
        <v>36550</v>
      </c>
      <c r="Q48" s="49">
        <v>39250</v>
      </c>
      <c r="R48" s="49">
        <v>41950</v>
      </c>
      <c r="S48" s="49">
        <v>46630</v>
      </c>
      <c r="T48" s="49">
        <v>62600</v>
      </c>
      <c r="U48" s="49">
        <v>71550</v>
      </c>
      <c r="V48" s="49">
        <v>80500</v>
      </c>
      <c r="W48" s="49">
        <v>89400</v>
      </c>
      <c r="X48" s="49">
        <v>96600</v>
      </c>
      <c r="Y48" s="49">
        <v>103750</v>
      </c>
      <c r="Z48" s="49">
        <v>110900</v>
      </c>
      <c r="AA48" s="49">
        <v>118050</v>
      </c>
      <c r="AB48" s="47" t="s">
        <v>381</v>
      </c>
      <c r="AC48" s="47" t="s">
        <v>81</v>
      </c>
      <c r="AD48"/>
      <c r="AE48" s="47" t="s">
        <v>135</v>
      </c>
      <c r="AF48">
        <v>865</v>
      </c>
      <c r="AG48">
        <v>1054</v>
      </c>
      <c r="AH48">
        <v>1302</v>
      </c>
      <c r="AI48">
        <v>1609</v>
      </c>
      <c r="AJ48">
        <v>1907</v>
      </c>
    </row>
    <row r="49" spans="1:36" ht="14.5" x14ac:dyDescent="0.35">
      <c r="A49" s="47" t="s">
        <v>136</v>
      </c>
      <c r="B49" t="s">
        <v>85</v>
      </c>
      <c r="C49" s="47">
        <v>89800</v>
      </c>
      <c r="D49" s="47">
        <v>39450</v>
      </c>
      <c r="E49" s="49">
        <v>45050</v>
      </c>
      <c r="F49" s="49">
        <v>50700</v>
      </c>
      <c r="G49" s="49">
        <v>56300</v>
      </c>
      <c r="H49" s="49">
        <v>60850</v>
      </c>
      <c r="I49" s="49">
        <v>65350</v>
      </c>
      <c r="J49" s="49">
        <v>69850</v>
      </c>
      <c r="K49" s="49">
        <v>74350</v>
      </c>
      <c r="L49" s="49">
        <v>23700</v>
      </c>
      <c r="M49" s="49">
        <v>27050</v>
      </c>
      <c r="N49" s="49">
        <v>30450</v>
      </c>
      <c r="O49" s="49">
        <v>33800</v>
      </c>
      <c r="P49" s="49">
        <v>36550</v>
      </c>
      <c r="Q49" s="49">
        <v>39250</v>
      </c>
      <c r="R49" s="49">
        <v>41950</v>
      </c>
      <c r="S49" s="49">
        <v>46630</v>
      </c>
      <c r="T49" s="49">
        <v>62600</v>
      </c>
      <c r="U49" s="49">
        <v>71550</v>
      </c>
      <c r="V49" s="49">
        <v>80500</v>
      </c>
      <c r="W49" s="49">
        <v>89400</v>
      </c>
      <c r="X49" s="49">
        <v>96600</v>
      </c>
      <c r="Y49" s="49">
        <v>103750</v>
      </c>
      <c r="Z49" s="49">
        <v>110900</v>
      </c>
      <c r="AA49" s="49">
        <v>118050</v>
      </c>
      <c r="AB49" s="47" t="s">
        <v>381</v>
      </c>
      <c r="AC49" s="47" t="s">
        <v>85</v>
      </c>
      <c r="AD49"/>
      <c r="AE49" s="47" t="s">
        <v>136</v>
      </c>
      <c r="AF49">
        <v>848</v>
      </c>
      <c r="AG49">
        <v>854</v>
      </c>
      <c r="AH49">
        <v>1110</v>
      </c>
      <c r="AI49">
        <v>1388</v>
      </c>
      <c r="AJ49">
        <v>1875</v>
      </c>
    </row>
    <row r="50" spans="1:36" ht="14.5" x14ac:dyDescent="0.35">
      <c r="A50" s="47" t="s">
        <v>137</v>
      </c>
      <c r="B50" t="s">
        <v>102</v>
      </c>
      <c r="C50" s="47">
        <v>103900</v>
      </c>
      <c r="D50" s="47">
        <v>39450</v>
      </c>
      <c r="E50" s="49">
        <v>45050</v>
      </c>
      <c r="F50" s="49">
        <v>50700</v>
      </c>
      <c r="G50" s="49">
        <v>56300</v>
      </c>
      <c r="H50" s="49">
        <v>60850</v>
      </c>
      <c r="I50" s="49">
        <v>65350</v>
      </c>
      <c r="J50" s="49">
        <v>69850</v>
      </c>
      <c r="K50" s="49">
        <v>74350</v>
      </c>
      <c r="L50" s="49">
        <v>23700</v>
      </c>
      <c r="M50" s="49">
        <v>27050</v>
      </c>
      <c r="N50" s="49">
        <v>30450</v>
      </c>
      <c r="O50" s="49">
        <v>33800</v>
      </c>
      <c r="P50" s="49">
        <v>36550</v>
      </c>
      <c r="Q50" s="49">
        <v>39250</v>
      </c>
      <c r="R50" s="49">
        <v>41950</v>
      </c>
      <c r="S50" s="49">
        <v>46630</v>
      </c>
      <c r="T50" s="49">
        <v>62600</v>
      </c>
      <c r="U50" s="49">
        <v>71550</v>
      </c>
      <c r="V50" s="49">
        <v>80500</v>
      </c>
      <c r="W50" s="49">
        <v>89400</v>
      </c>
      <c r="X50" s="49">
        <v>96600</v>
      </c>
      <c r="Y50" s="49">
        <v>103750</v>
      </c>
      <c r="Z50" s="49">
        <v>110900</v>
      </c>
      <c r="AA50" s="49">
        <v>118050</v>
      </c>
      <c r="AB50" s="47" t="s">
        <v>381</v>
      </c>
      <c r="AC50" s="47" t="s">
        <v>102</v>
      </c>
      <c r="AD50"/>
      <c r="AE50" s="47" t="s">
        <v>137</v>
      </c>
      <c r="AF50">
        <v>911</v>
      </c>
      <c r="AG50">
        <v>1101</v>
      </c>
      <c r="AH50">
        <v>1371</v>
      </c>
      <c r="AI50">
        <v>1765</v>
      </c>
      <c r="AJ50">
        <v>2094</v>
      </c>
    </row>
    <row r="51" spans="1:36" ht="14.5" x14ac:dyDescent="0.35">
      <c r="A51" s="47" t="s">
        <v>138</v>
      </c>
      <c r="B51" t="s">
        <v>81</v>
      </c>
      <c r="C51" s="47">
        <v>112700</v>
      </c>
      <c r="D51" s="47">
        <v>39450</v>
      </c>
      <c r="E51" s="49">
        <v>45100</v>
      </c>
      <c r="F51" s="49">
        <v>50750</v>
      </c>
      <c r="G51" s="49">
        <v>56350</v>
      </c>
      <c r="H51" s="49">
        <v>60900</v>
      </c>
      <c r="I51" s="49">
        <v>65400</v>
      </c>
      <c r="J51" s="49">
        <v>69900</v>
      </c>
      <c r="K51" s="49">
        <v>74400</v>
      </c>
      <c r="L51" s="49">
        <v>23700</v>
      </c>
      <c r="M51" s="49">
        <v>27050</v>
      </c>
      <c r="N51" s="49">
        <v>30450</v>
      </c>
      <c r="O51" s="49">
        <v>33800</v>
      </c>
      <c r="P51" s="49">
        <v>36550</v>
      </c>
      <c r="Q51" s="49">
        <v>39250</v>
      </c>
      <c r="R51" s="49">
        <v>41950</v>
      </c>
      <c r="S51" s="49">
        <v>46630</v>
      </c>
      <c r="T51" s="49">
        <v>62600</v>
      </c>
      <c r="U51" s="49">
        <v>71550</v>
      </c>
      <c r="V51" s="49">
        <v>80500</v>
      </c>
      <c r="W51" s="49">
        <v>89400</v>
      </c>
      <c r="X51" s="49">
        <v>96600</v>
      </c>
      <c r="Y51" s="49">
        <v>103750</v>
      </c>
      <c r="Z51" s="49">
        <v>110900</v>
      </c>
      <c r="AA51" s="49">
        <v>118050</v>
      </c>
      <c r="AB51" s="47" t="s">
        <v>381</v>
      </c>
      <c r="AC51" s="47" t="s">
        <v>81</v>
      </c>
      <c r="AD51"/>
      <c r="AE51" s="47" t="s">
        <v>138</v>
      </c>
      <c r="AF51">
        <v>865</v>
      </c>
      <c r="AG51">
        <v>1054</v>
      </c>
      <c r="AH51">
        <v>1302</v>
      </c>
      <c r="AI51">
        <v>1609</v>
      </c>
      <c r="AJ51">
        <v>1907</v>
      </c>
    </row>
    <row r="52" spans="1:36" ht="14.5" x14ac:dyDescent="0.35">
      <c r="A52" s="47" t="s">
        <v>139</v>
      </c>
      <c r="B52" t="s">
        <v>81</v>
      </c>
      <c r="C52" s="47">
        <v>112700</v>
      </c>
      <c r="D52" s="47">
        <v>39450</v>
      </c>
      <c r="E52" s="49">
        <v>45100</v>
      </c>
      <c r="F52" s="49">
        <v>50750</v>
      </c>
      <c r="G52" s="49">
        <v>56350</v>
      </c>
      <c r="H52" s="49">
        <v>60900</v>
      </c>
      <c r="I52" s="49">
        <v>65400</v>
      </c>
      <c r="J52" s="49">
        <v>69900</v>
      </c>
      <c r="K52" s="49">
        <v>74400</v>
      </c>
      <c r="L52" s="49">
        <v>23700</v>
      </c>
      <c r="M52" s="49">
        <v>27050</v>
      </c>
      <c r="N52" s="49">
        <v>30450</v>
      </c>
      <c r="O52" s="49">
        <v>33800</v>
      </c>
      <c r="P52" s="49">
        <v>36550</v>
      </c>
      <c r="Q52" s="49">
        <v>39250</v>
      </c>
      <c r="R52" s="49">
        <v>41950</v>
      </c>
      <c r="S52" s="49">
        <v>46630</v>
      </c>
      <c r="T52" s="49">
        <v>62600</v>
      </c>
      <c r="U52" s="49">
        <v>71550</v>
      </c>
      <c r="V52" s="49">
        <v>80500</v>
      </c>
      <c r="W52" s="49">
        <v>89400</v>
      </c>
      <c r="X52" s="49">
        <v>96600</v>
      </c>
      <c r="Y52" s="49">
        <v>103750</v>
      </c>
      <c r="Z52" s="49">
        <v>110900</v>
      </c>
      <c r="AA52" s="49">
        <v>118050</v>
      </c>
      <c r="AB52" s="47" t="s">
        <v>381</v>
      </c>
      <c r="AC52" s="47" t="s">
        <v>81</v>
      </c>
      <c r="AD52"/>
      <c r="AE52" s="47" t="s">
        <v>139</v>
      </c>
      <c r="AF52">
        <v>865</v>
      </c>
      <c r="AG52">
        <v>1054</v>
      </c>
      <c r="AH52">
        <v>1302</v>
      </c>
      <c r="AI52">
        <v>1609</v>
      </c>
      <c r="AJ52">
        <v>1907</v>
      </c>
    </row>
    <row r="53" spans="1:36" ht="14.5" x14ac:dyDescent="0.35">
      <c r="A53" s="47" t="s">
        <v>140</v>
      </c>
      <c r="B53" t="s">
        <v>115</v>
      </c>
      <c r="C53" s="47">
        <v>124900</v>
      </c>
      <c r="D53" s="47">
        <v>43750</v>
      </c>
      <c r="E53" s="49">
        <v>50000</v>
      </c>
      <c r="F53" s="49">
        <v>56250</v>
      </c>
      <c r="G53" s="49">
        <v>62450</v>
      </c>
      <c r="H53" s="49">
        <v>67450</v>
      </c>
      <c r="I53" s="49">
        <v>72450</v>
      </c>
      <c r="J53" s="49">
        <v>77450</v>
      </c>
      <c r="K53" s="49">
        <v>82450</v>
      </c>
      <c r="L53" s="49">
        <v>26250</v>
      </c>
      <c r="M53" s="49">
        <v>30000</v>
      </c>
      <c r="N53" s="49">
        <v>33750</v>
      </c>
      <c r="O53" s="49">
        <v>37450</v>
      </c>
      <c r="P53" s="49">
        <v>40450</v>
      </c>
      <c r="Q53" s="49">
        <v>43450</v>
      </c>
      <c r="R53" s="49">
        <v>46450</v>
      </c>
      <c r="S53" s="49">
        <v>49450</v>
      </c>
      <c r="T53" s="49">
        <v>62600</v>
      </c>
      <c r="U53" s="49">
        <v>71550</v>
      </c>
      <c r="V53" s="49">
        <v>80500</v>
      </c>
      <c r="W53" s="49">
        <v>89400</v>
      </c>
      <c r="X53" s="49">
        <v>96600</v>
      </c>
      <c r="Y53" s="49">
        <v>103750</v>
      </c>
      <c r="Z53" s="49">
        <v>110900</v>
      </c>
      <c r="AA53" s="49">
        <v>118050</v>
      </c>
      <c r="AB53" s="47" t="s">
        <v>381</v>
      </c>
      <c r="AC53" s="47" t="s">
        <v>115</v>
      </c>
      <c r="AD53"/>
      <c r="AE53" s="47" t="s">
        <v>140</v>
      </c>
      <c r="AF53">
        <v>957</v>
      </c>
      <c r="AG53">
        <v>1101</v>
      </c>
      <c r="AH53">
        <v>1441</v>
      </c>
      <c r="AI53">
        <v>2047</v>
      </c>
      <c r="AJ53">
        <v>2466</v>
      </c>
    </row>
    <row r="54" spans="1:36" ht="14.5" x14ac:dyDescent="0.35">
      <c r="A54" s="47" t="s">
        <v>141</v>
      </c>
      <c r="B54" t="s">
        <v>102</v>
      </c>
      <c r="C54" s="47">
        <v>103900</v>
      </c>
      <c r="D54" s="47">
        <v>39450</v>
      </c>
      <c r="E54" s="49">
        <v>45050</v>
      </c>
      <c r="F54" s="49">
        <v>50700</v>
      </c>
      <c r="G54" s="49">
        <v>56300</v>
      </c>
      <c r="H54" s="49">
        <v>60850</v>
      </c>
      <c r="I54" s="49">
        <v>65350</v>
      </c>
      <c r="J54" s="49">
        <v>69850</v>
      </c>
      <c r="K54" s="49">
        <v>74350</v>
      </c>
      <c r="L54" s="49">
        <v>23700</v>
      </c>
      <c r="M54" s="49">
        <v>27050</v>
      </c>
      <c r="N54" s="49">
        <v>30450</v>
      </c>
      <c r="O54" s="49">
        <v>33800</v>
      </c>
      <c r="P54" s="49">
        <v>36550</v>
      </c>
      <c r="Q54" s="49">
        <v>39250</v>
      </c>
      <c r="R54" s="49">
        <v>41950</v>
      </c>
      <c r="S54" s="49">
        <v>46630</v>
      </c>
      <c r="T54" s="49">
        <v>62600</v>
      </c>
      <c r="U54" s="49">
        <v>71550</v>
      </c>
      <c r="V54" s="49">
        <v>80500</v>
      </c>
      <c r="W54" s="49">
        <v>89400</v>
      </c>
      <c r="X54" s="49">
        <v>96600</v>
      </c>
      <c r="Y54" s="49">
        <v>103750</v>
      </c>
      <c r="Z54" s="49">
        <v>110900</v>
      </c>
      <c r="AA54" s="49">
        <v>118050</v>
      </c>
      <c r="AB54" s="47" t="s">
        <v>381</v>
      </c>
      <c r="AC54" s="47" t="s">
        <v>102</v>
      </c>
      <c r="AD54"/>
      <c r="AE54" s="47" t="s">
        <v>141</v>
      </c>
      <c r="AF54">
        <v>911</v>
      </c>
      <c r="AG54">
        <v>1101</v>
      </c>
      <c r="AH54">
        <v>1371</v>
      </c>
      <c r="AI54">
        <v>1765</v>
      </c>
      <c r="AJ54">
        <v>2094</v>
      </c>
    </row>
    <row r="55" spans="1:36" ht="14.5" x14ac:dyDescent="0.35">
      <c r="A55" s="47" t="s">
        <v>142</v>
      </c>
      <c r="B55" t="s">
        <v>81</v>
      </c>
      <c r="C55" s="47">
        <v>112700</v>
      </c>
      <c r="D55" s="47">
        <v>39450</v>
      </c>
      <c r="E55" s="49">
        <v>45100</v>
      </c>
      <c r="F55" s="49">
        <v>50750</v>
      </c>
      <c r="G55" s="49">
        <v>56350</v>
      </c>
      <c r="H55" s="49">
        <v>60900</v>
      </c>
      <c r="I55" s="49">
        <v>65400</v>
      </c>
      <c r="J55" s="49">
        <v>69900</v>
      </c>
      <c r="K55" s="49">
        <v>74400</v>
      </c>
      <c r="L55" s="49">
        <v>23700</v>
      </c>
      <c r="M55" s="49">
        <v>27050</v>
      </c>
      <c r="N55" s="49">
        <v>30450</v>
      </c>
      <c r="O55" s="49">
        <v>33800</v>
      </c>
      <c r="P55" s="49">
        <v>36550</v>
      </c>
      <c r="Q55" s="49">
        <v>39250</v>
      </c>
      <c r="R55" s="49">
        <v>41950</v>
      </c>
      <c r="S55" s="49">
        <v>46630</v>
      </c>
      <c r="T55" s="49">
        <v>62600</v>
      </c>
      <c r="U55" s="49">
        <v>71550</v>
      </c>
      <c r="V55" s="49">
        <v>80500</v>
      </c>
      <c r="W55" s="49">
        <v>89400</v>
      </c>
      <c r="X55" s="49">
        <v>96600</v>
      </c>
      <c r="Y55" s="49">
        <v>103750</v>
      </c>
      <c r="Z55" s="49">
        <v>110900</v>
      </c>
      <c r="AA55" s="49">
        <v>118050</v>
      </c>
      <c r="AB55" s="47" t="s">
        <v>381</v>
      </c>
      <c r="AC55" s="47" t="s">
        <v>81</v>
      </c>
      <c r="AD55"/>
      <c r="AE55" s="47" t="s">
        <v>142</v>
      </c>
      <c r="AF55">
        <v>865</v>
      </c>
      <c r="AG55">
        <v>1054</v>
      </c>
      <c r="AH55">
        <v>1302</v>
      </c>
      <c r="AI55">
        <v>1609</v>
      </c>
      <c r="AJ55">
        <v>1907</v>
      </c>
    </row>
    <row r="56" spans="1:36" ht="14.5" x14ac:dyDescent="0.35">
      <c r="A56" s="47" t="s">
        <v>143</v>
      </c>
      <c r="B56" t="s">
        <v>99</v>
      </c>
      <c r="C56" s="47">
        <v>102700</v>
      </c>
      <c r="D56" s="47">
        <v>39450</v>
      </c>
      <c r="E56" s="49">
        <v>45050</v>
      </c>
      <c r="F56" s="49">
        <v>50700</v>
      </c>
      <c r="G56" s="49">
        <v>56300</v>
      </c>
      <c r="H56" s="49">
        <v>60850</v>
      </c>
      <c r="I56" s="49">
        <v>65350</v>
      </c>
      <c r="J56" s="49">
        <v>69850</v>
      </c>
      <c r="K56" s="49">
        <v>74350</v>
      </c>
      <c r="L56" s="49">
        <v>23700</v>
      </c>
      <c r="M56" s="49">
        <v>27050</v>
      </c>
      <c r="N56" s="49">
        <v>30450</v>
      </c>
      <c r="O56" s="49">
        <v>33800</v>
      </c>
      <c r="P56" s="49">
        <v>36550</v>
      </c>
      <c r="Q56" s="49">
        <v>39250</v>
      </c>
      <c r="R56" s="49">
        <v>41950</v>
      </c>
      <c r="S56" s="49">
        <v>46630</v>
      </c>
      <c r="T56" s="49">
        <v>62600</v>
      </c>
      <c r="U56" s="49">
        <v>71550</v>
      </c>
      <c r="V56" s="49">
        <v>80500</v>
      </c>
      <c r="W56" s="49">
        <v>89400</v>
      </c>
      <c r="X56" s="49">
        <v>96600</v>
      </c>
      <c r="Y56" s="49">
        <v>103750</v>
      </c>
      <c r="Z56" s="49">
        <v>110900</v>
      </c>
      <c r="AA56" s="49">
        <v>118050</v>
      </c>
      <c r="AB56" s="47" t="s">
        <v>381</v>
      </c>
      <c r="AC56" s="47" t="s">
        <v>99</v>
      </c>
      <c r="AD56"/>
      <c r="AE56" s="47" t="s">
        <v>143</v>
      </c>
      <c r="AF56">
        <v>833</v>
      </c>
      <c r="AG56">
        <v>1006</v>
      </c>
      <c r="AH56">
        <v>1254</v>
      </c>
      <c r="AI56">
        <v>1616</v>
      </c>
      <c r="AJ56">
        <v>2102</v>
      </c>
    </row>
    <row r="57" spans="1:36" ht="14.5" x14ac:dyDescent="0.35">
      <c r="A57" s="47" t="s">
        <v>144</v>
      </c>
      <c r="B57" t="s">
        <v>81</v>
      </c>
      <c r="C57" s="47">
        <v>112700</v>
      </c>
      <c r="D57" s="47">
        <v>39450</v>
      </c>
      <c r="E57" s="49">
        <v>45100</v>
      </c>
      <c r="F57" s="49">
        <v>50750</v>
      </c>
      <c r="G57" s="49">
        <v>56350</v>
      </c>
      <c r="H57" s="49">
        <v>60900</v>
      </c>
      <c r="I57" s="49">
        <v>65400</v>
      </c>
      <c r="J57" s="49">
        <v>69900</v>
      </c>
      <c r="K57" s="49">
        <v>74400</v>
      </c>
      <c r="L57" s="49">
        <v>23700</v>
      </c>
      <c r="M57" s="49">
        <v>27050</v>
      </c>
      <c r="N57" s="49">
        <v>30450</v>
      </c>
      <c r="O57" s="49">
        <v>33800</v>
      </c>
      <c r="P57" s="49">
        <v>36550</v>
      </c>
      <c r="Q57" s="49">
        <v>39250</v>
      </c>
      <c r="R57" s="49">
        <v>41950</v>
      </c>
      <c r="S57" s="49">
        <v>46630</v>
      </c>
      <c r="T57" s="49">
        <v>62600</v>
      </c>
      <c r="U57" s="49">
        <v>71550</v>
      </c>
      <c r="V57" s="49">
        <v>80500</v>
      </c>
      <c r="W57" s="49">
        <v>89400</v>
      </c>
      <c r="X57" s="49">
        <v>96600</v>
      </c>
      <c r="Y57" s="49">
        <v>103750</v>
      </c>
      <c r="Z57" s="49">
        <v>110900</v>
      </c>
      <c r="AA57" s="49">
        <v>118050</v>
      </c>
      <c r="AB57" s="47" t="s">
        <v>381</v>
      </c>
      <c r="AC57" s="47" t="s">
        <v>81</v>
      </c>
      <c r="AD57"/>
      <c r="AE57" s="47" t="s">
        <v>144</v>
      </c>
      <c r="AF57">
        <v>865</v>
      </c>
      <c r="AG57">
        <v>1054</v>
      </c>
      <c r="AH57">
        <v>1302</v>
      </c>
      <c r="AI57">
        <v>1609</v>
      </c>
      <c r="AJ57">
        <v>1907</v>
      </c>
    </row>
    <row r="58" spans="1:36" ht="14.5" x14ac:dyDescent="0.35">
      <c r="A58" s="47" t="s">
        <v>145</v>
      </c>
      <c r="B58" t="s">
        <v>88</v>
      </c>
      <c r="C58" s="47">
        <v>112600</v>
      </c>
      <c r="D58" s="47">
        <v>39450</v>
      </c>
      <c r="E58" s="49">
        <v>45050</v>
      </c>
      <c r="F58" s="49">
        <v>50700</v>
      </c>
      <c r="G58" s="49">
        <v>56300</v>
      </c>
      <c r="H58" s="49">
        <v>60850</v>
      </c>
      <c r="I58" s="49">
        <v>65350</v>
      </c>
      <c r="J58" s="49">
        <v>69850</v>
      </c>
      <c r="K58" s="49">
        <v>74350</v>
      </c>
      <c r="L58" s="49">
        <v>23700</v>
      </c>
      <c r="M58" s="49">
        <v>27050</v>
      </c>
      <c r="N58" s="49">
        <v>30450</v>
      </c>
      <c r="O58" s="49">
        <v>33800</v>
      </c>
      <c r="P58" s="49">
        <v>36550</v>
      </c>
      <c r="Q58" s="49">
        <v>39250</v>
      </c>
      <c r="R58" s="49">
        <v>41950</v>
      </c>
      <c r="S58" s="49">
        <v>46630</v>
      </c>
      <c r="T58" s="49">
        <v>62600</v>
      </c>
      <c r="U58" s="49">
        <v>71550</v>
      </c>
      <c r="V58" s="49">
        <v>80500</v>
      </c>
      <c r="W58" s="49">
        <v>89400</v>
      </c>
      <c r="X58" s="49">
        <v>96600</v>
      </c>
      <c r="Y58" s="49">
        <v>103750</v>
      </c>
      <c r="Z58" s="49">
        <v>110900</v>
      </c>
      <c r="AA58" s="49">
        <v>118050</v>
      </c>
      <c r="AB58" s="47" t="s">
        <v>381</v>
      </c>
      <c r="AC58" s="47" t="s">
        <v>88</v>
      </c>
      <c r="AD58"/>
      <c r="AE58" s="47" t="s">
        <v>145</v>
      </c>
      <c r="AF58">
        <v>850</v>
      </c>
      <c r="AG58">
        <v>981</v>
      </c>
      <c r="AH58">
        <v>1280</v>
      </c>
      <c r="AI58">
        <v>1582</v>
      </c>
      <c r="AJ58">
        <v>1736</v>
      </c>
    </row>
    <row r="59" spans="1:36" ht="14.5" x14ac:dyDescent="0.35">
      <c r="A59" s="47" t="s">
        <v>146</v>
      </c>
      <c r="B59" t="s">
        <v>81</v>
      </c>
      <c r="C59" s="47">
        <v>112700</v>
      </c>
      <c r="D59" s="47">
        <v>39450</v>
      </c>
      <c r="E59" s="49">
        <v>45100</v>
      </c>
      <c r="F59" s="49">
        <v>50750</v>
      </c>
      <c r="G59" s="49">
        <v>56350</v>
      </c>
      <c r="H59" s="49">
        <v>60900</v>
      </c>
      <c r="I59" s="49">
        <v>65400</v>
      </c>
      <c r="J59" s="49">
        <v>69900</v>
      </c>
      <c r="K59" s="49">
        <v>74400</v>
      </c>
      <c r="L59" s="49">
        <v>23700</v>
      </c>
      <c r="M59" s="49">
        <v>27050</v>
      </c>
      <c r="N59" s="49">
        <v>30450</v>
      </c>
      <c r="O59" s="49">
        <v>33800</v>
      </c>
      <c r="P59" s="49">
        <v>36550</v>
      </c>
      <c r="Q59" s="49">
        <v>39250</v>
      </c>
      <c r="R59" s="49">
        <v>41950</v>
      </c>
      <c r="S59" s="49">
        <v>46630</v>
      </c>
      <c r="T59" s="49">
        <v>62600</v>
      </c>
      <c r="U59" s="49">
        <v>71550</v>
      </c>
      <c r="V59" s="49">
        <v>80500</v>
      </c>
      <c r="W59" s="49">
        <v>89400</v>
      </c>
      <c r="X59" s="49">
        <v>96600</v>
      </c>
      <c r="Y59" s="49">
        <v>103750</v>
      </c>
      <c r="Z59" s="49">
        <v>110900</v>
      </c>
      <c r="AA59" s="49">
        <v>118050</v>
      </c>
      <c r="AB59" s="47" t="s">
        <v>381</v>
      </c>
      <c r="AC59" s="47" t="s">
        <v>81</v>
      </c>
      <c r="AD59"/>
      <c r="AE59" s="47" t="s">
        <v>146</v>
      </c>
      <c r="AF59">
        <v>865</v>
      </c>
      <c r="AG59">
        <v>1054</v>
      </c>
      <c r="AH59">
        <v>1302</v>
      </c>
      <c r="AI59">
        <v>1609</v>
      </c>
      <c r="AJ59">
        <v>1907</v>
      </c>
    </row>
    <row r="60" spans="1:36" ht="14.5" x14ac:dyDescent="0.35">
      <c r="A60" s="47" t="s">
        <v>147</v>
      </c>
      <c r="B60" t="s">
        <v>125</v>
      </c>
      <c r="C60" s="47">
        <v>180900</v>
      </c>
      <c r="D60" s="47">
        <v>58950</v>
      </c>
      <c r="E60" s="49">
        <v>67350</v>
      </c>
      <c r="F60" s="49">
        <v>75750</v>
      </c>
      <c r="G60" s="49">
        <v>84150</v>
      </c>
      <c r="H60" s="49">
        <v>90900</v>
      </c>
      <c r="I60" s="49">
        <v>97650</v>
      </c>
      <c r="J60" s="49">
        <v>104350</v>
      </c>
      <c r="K60" s="49">
        <v>111100</v>
      </c>
      <c r="L60" s="49">
        <v>35350</v>
      </c>
      <c r="M60" s="49">
        <v>40400</v>
      </c>
      <c r="N60" s="49">
        <v>45450</v>
      </c>
      <c r="O60" s="49">
        <v>50500</v>
      </c>
      <c r="P60" s="49">
        <v>54550</v>
      </c>
      <c r="Q60" s="49">
        <v>58600</v>
      </c>
      <c r="R60" s="49">
        <v>62650</v>
      </c>
      <c r="S60" s="49">
        <v>66700</v>
      </c>
      <c r="T60" s="49">
        <v>71550</v>
      </c>
      <c r="U60" s="49">
        <v>81750</v>
      </c>
      <c r="V60" s="49">
        <v>91950</v>
      </c>
      <c r="W60" s="49">
        <v>102150</v>
      </c>
      <c r="X60" s="49">
        <v>110350</v>
      </c>
      <c r="Y60" s="49">
        <v>118500</v>
      </c>
      <c r="Z60" s="49">
        <v>126700</v>
      </c>
      <c r="AA60" s="49">
        <v>134850</v>
      </c>
      <c r="AB60" s="47" t="s">
        <v>381</v>
      </c>
      <c r="AC60" s="47" t="s">
        <v>125</v>
      </c>
      <c r="AD60"/>
      <c r="AE60" s="47" t="s">
        <v>147</v>
      </c>
      <c r="AF60">
        <v>1520</v>
      </c>
      <c r="AG60">
        <v>1855</v>
      </c>
      <c r="AH60">
        <v>2230</v>
      </c>
      <c r="AI60">
        <v>2757</v>
      </c>
      <c r="AJ60">
        <v>3056</v>
      </c>
    </row>
    <row r="61" spans="1:36" ht="14.5" x14ac:dyDescent="0.35">
      <c r="A61" s="47" t="s">
        <v>148</v>
      </c>
      <c r="B61" t="s">
        <v>99</v>
      </c>
      <c r="C61" s="47">
        <v>102700</v>
      </c>
      <c r="D61" s="47">
        <v>39450</v>
      </c>
      <c r="E61" s="49">
        <v>45050</v>
      </c>
      <c r="F61" s="49">
        <v>50700</v>
      </c>
      <c r="G61" s="49">
        <v>56300</v>
      </c>
      <c r="H61" s="49">
        <v>60850</v>
      </c>
      <c r="I61" s="49">
        <v>65350</v>
      </c>
      <c r="J61" s="49">
        <v>69850</v>
      </c>
      <c r="K61" s="49">
        <v>74350</v>
      </c>
      <c r="L61" s="49">
        <v>23700</v>
      </c>
      <c r="M61" s="49">
        <v>27050</v>
      </c>
      <c r="N61" s="49">
        <v>30450</v>
      </c>
      <c r="O61" s="49">
        <v>33800</v>
      </c>
      <c r="P61" s="49">
        <v>36550</v>
      </c>
      <c r="Q61" s="49">
        <v>39250</v>
      </c>
      <c r="R61" s="49">
        <v>41950</v>
      </c>
      <c r="S61" s="49">
        <v>46630</v>
      </c>
      <c r="T61" s="49">
        <v>62600</v>
      </c>
      <c r="U61" s="49">
        <v>71550</v>
      </c>
      <c r="V61" s="49">
        <v>80500</v>
      </c>
      <c r="W61" s="49">
        <v>89400</v>
      </c>
      <c r="X61" s="49">
        <v>96600</v>
      </c>
      <c r="Y61" s="49">
        <v>103750</v>
      </c>
      <c r="Z61" s="49">
        <v>110900</v>
      </c>
      <c r="AA61" s="49">
        <v>118050</v>
      </c>
      <c r="AB61" s="47" t="s">
        <v>381</v>
      </c>
      <c r="AC61" s="47" t="s">
        <v>99</v>
      </c>
      <c r="AD61"/>
      <c r="AE61" s="47" t="s">
        <v>148</v>
      </c>
      <c r="AF61">
        <v>833</v>
      </c>
      <c r="AG61">
        <v>1006</v>
      </c>
      <c r="AH61">
        <v>1254</v>
      </c>
      <c r="AI61">
        <v>1616</v>
      </c>
      <c r="AJ61">
        <v>2102</v>
      </c>
    </row>
    <row r="62" spans="1:36" ht="14.5" x14ac:dyDescent="0.35">
      <c r="A62" s="47" t="s">
        <v>149</v>
      </c>
      <c r="B62" t="s">
        <v>99</v>
      </c>
      <c r="C62" s="47">
        <v>102700</v>
      </c>
      <c r="D62" s="47">
        <v>39450</v>
      </c>
      <c r="E62" s="49">
        <v>45050</v>
      </c>
      <c r="F62" s="49">
        <v>50700</v>
      </c>
      <c r="G62" s="49">
        <v>56300</v>
      </c>
      <c r="H62" s="49">
        <v>60850</v>
      </c>
      <c r="I62" s="49">
        <v>65350</v>
      </c>
      <c r="J62" s="49">
        <v>69850</v>
      </c>
      <c r="K62" s="49">
        <v>74350</v>
      </c>
      <c r="L62" s="49">
        <v>23700</v>
      </c>
      <c r="M62" s="49">
        <v>27050</v>
      </c>
      <c r="N62" s="49">
        <v>30450</v>
      </c>
      <c r="O62" s="49">
        <v>33800</v>
      </c>
      <c r="P62" s="49">
        <v>36550</v>
      </c>
      <c r="Q62" s="49">
        <v>39250</v>
      </c>
      <c r="R62" s="49">
        <v>41950</v>
      </c>
      <c r="S62" s="49">
        <v>46630</v>
      </c>
      <c r="T62" s="49">
        <v>62600</v>
      </c>
      <c r="U62" s="49">
        <v>71550</v>
      </c>
      <c r="V62" s="49">
        <v>80500</v>
      </c>
      <c r="W62" s="49">
        <v>89400</v>
      </c>
      <c r="X62" s="49">
        <v>96600</v>
      </c>
      <c r="Y62" s="49">
        <v>103750</v>
      </c>
      <c r="Z62" s="49">
        <v>110900</v>
      </c>
      <c r="AA62" s="49">
        <v>118050</v>
      </c>
      <c r="AB62" s="47" t="s">
        <v>381</v>
      </c>
      <c r="AC62" s="47" t="s">
        <v>99</v>
      </c>
      <c r="AD62"/>
      <c r="AE62" s="47" t="s">
        <v>149</v>
      </c>
      <c r="AF62">
        <v>833</v>
      </c>
      <c r="AG62">
        <v>1006</v>
      </c>
      <c r="AH62">
        <v>1254</v>
      </c>
      <c r="AI62">
        <v>1616</v>
      </c>
      <c r="AJ62">
        <v>2102</v>
      </c>
    </row>
    <row r="63" spans="1:36" ht="14.5" x14ac:dyDescent="0.35">
      <c r="A63" s="47" t="s">
        <v>150</v>
      </c>
      <c r="B63" t="s">
        <v>92</v>
      </c>
      <c r="C63" s="47">
        <v>99700</v>
      </c>
      <c r="D63" s="47">
        <v>39450</v>
      </c>
      <c r="E63" s="49">
        <v>45050</v>
      </c>
      <c r="F63" s="49">
        <v>50700</v>
      </c>
      <c r="G63" s="49">
        <v>56300</v>
      </c>
      <c r="H63" s="49">
        <v>60850</v>
      </c>
      <c r="I63" s="49">
        <v>65350</v>
      </c>
      <c r="J63" s="49">
        <v>69850</v>
      </c>
      <c r="K63" s="49">
        <v>74350</v>
      </c>
      <c r="L63" s="49">
        <v>23700</v>
      </c>
      <c r="M63" s="49">
        <v>27050</v>
      </c>
      <c r="N63" s="49">
        <v>30450</v>
      </c>
      <c r="O63" s="49">
        <v>33800</v>
      </c>
      <c r="P63" s="49">
        <v>36550</v>
      </c>
      <c r="Q63" s="49">
        <v>39250</v>
      </c>
      <c r="R63" s="49">
        <v>41950</v>
      </c>
      <c r="S63" s="49">
        <v>46630</v>
      </c>
      <c r="T63" s="49">
        <v>62600</v>
      </c>
      <c r="U63" s="49">
        <v>71550</v>
      </c>
      <c r="V63" s="49">
        <v>80500</v>
      </c>
      <c r="W63" s="49">
        <v>89400</v>
      </c>
      <c r="X63" s="49">
        <v>96600</v>
      </c>
      <c r="Y63" s="49">
        <v>103750</v>
      </c>
      <c r="Z63" s="49">
        <v>110900</v>
      </c>
      <c r="AA63" s="49">
        <v>118050</v>
      </c>
      <c r="AB63" s="47" t="s">
        <v>381</v>
      </c>
      <c r="AC63" s="47" t="s">
        <v>92</v>
      </c>
      <c r="AD63"/>
      <c r="AE63" s="47" t="s">
        <v>150</v>
      </c>
      <c r="AF63">
        <v>1048</v>
      </c>
      <c r="AG63">
        <v>1186</v>
      </c>
      <c r="AH63">
        <v>1447</v>
      </c>
      <c r="AI63">
        <v>1789</v>
      </c>
      <c r="AJ63">
        <v>1995</v>
      </c>
    </row>
    <row r="64" spans="1:36" ht="14.5" x14ac:dyDescent="0.35">
      <c r="A64" s="47" t="s">
        <v>151</v>
      </c>
      <c r="B64" t="s">
        <v>81</v>
      </c>
      <c r="C64" s="47">
        <v>112700</v>
      </c>
      <c r="D64" s="47">
        <v>39450</v>
      </c>
      <c r="E64" s="49">
        <v>45100</v>
      </c>
      <c r="F64" s="49">
        <v>50750</v>
      </c>
      <c r="G64" s="49">
        <v>56350</v>
      </c>
      <c r="H64" s="49">
        <v>60900</v>
      </c>
      <c r="I64" s="49">
        <v>65400</v>
      </c>
      <c r="J64" s="49">
        <v>69900</v>
      </c>
      <c r="K64" s="49">
        <v>74400</v>
      </c>
      <c r="L64" s="49">
        <v>23700</v>
      </c>
      <c r="M64" s="49">
        <v>27050</v>
      </c>
      <c r="N64" s="49">
        <v>30450</v>
      </c>
      <c r="O64" s="49">
        <v>33800</v>
      </c>
      <c r="P64" s="49">
        <v>36550</v>
      </c>
      <c r="Q64" s="49">
        <v>39250</v>
      </c>
      <c r="R64" s="49">
        <v>41950</v>
      </c>
      <c r="S64" s="49">
        <v>46630</v>
      </c>
      <c r="T64" s="49">
        <v>62600</v>
      </c>
      <c r="U64" s="49">
        <v>71550</v>
      </c>
      <c r="V64" s="49">
        <v>80500</v>
      </c>
      <c r="W64" s="49">
        <v>89400</v>
      </c>
      <c r="X64" s="49">
        <v>96600</v>
      </c>
      <c r="Y64" s="49">
        <v>103750</v>
      </c>
      <c r="Z64" s="49">
        <v>110900</v>
      </c>
      <c r="AA64" s="49">
        <v>118050</v>
      </c>
      <c r="AB64" s="47" t="s">
        <v>381</v>
      </c>
      <c r="AC64" s="47" t="s">
        <v>81</v>
      </c>
      <c r="AD64"/>
      <c r="AE64" s="47" t="s">
        <v>151</v>
      </c>
      <c r="AF64">
        <v>865</v>
      </c>
      <c r="AG64">
        <v>1054</v>
      </c>
      <c r="AH64">
        <v>1302</v>
      </c>
      <c r="AI64">
        <v>1609</v>
      </c>
      <c r="AJ64">
        <v>1907</v>
      </c>
    </row>
    <row r="65" spans="1:36" ht="14.5" x14ac:dyDescent="0.35">
      <c r="A65" s="47" t="s">
        <v>152</v>
      </c>
      <c r="B65" t="s">
        <v>92</v>
      </c>
      <c r="C65" s="47">
        <v>99700</v>
      </c>
      <c r="D65" s="47">
        <v>39450</v>
      </c>
      <c r="E65" s="49">
        <v>45050</v>
      </c>
      <c r="F65" s="49">
        <v>50700</v>
      </c>
      <c r="G65" s="49">
        <v>56300</v>
      </c>
      <c r="H65" s="49">
        <v>60850</v>
      </c>
      <c r="I65" s="49">
        <v>65350</v>
      </c>
      <c r="J65" s="49">
        <v>69850</v>
      </c>
      <c r="K65" s="49">
        <v>74350</v>
      </c>
      <c r="L65" s="49">
        <v>23700</v>
      </c>
      <c r="M65" s="49">
        <v>27050</v>
      </c>
      <c r="N65" s="49">
        <v>30450</v>
      </c>
      <c r="O65" s="49">
        <v>33800</v>
      </c>
      <c r="P65" s="49">
        <v>36550</v>
      </c>
      <c r="Q65" s="49">
        <v>39250</v>
      </c>
      <c r="R65" s="49">
        <v>41950</v>
      </c>
      <c r="S65" s="49">
        <v>46630</v>
      </c>
      <c r="T65" s="49">
        <v>62600</v>
      </c>
      <c r="U65" s="49">
        <v>71550</v>
      </c>
      <c r="V65" s="49">
        <v>80500</v>
      </c>
      <c r="W65" s="49">
        <v>89400</v>
      </c>
      <c r="X65" s="49">
        <v>96600</v>
      </c>
      <c r="Y65" s="49">
        <v>103750</v>
      </c>
      <c r="Z65" s="49">
        <v>110900</v>
      </c>
      <c r="AA65" s="49">
        <v>118050</v>
      </c>
      <c r="AB65" s="47" t="s">
        <v>381</v>
      </c>
      <c r="AC65" s="47" t="s">
        <v>92</v>
      </c>
      <c r="AD65"/>
      <c r="AE65" s="47" t="s">
        <v>152</v>
      </c>
      <c r="AF65">
        <v>1048</v>
      </c>
      <c r="AG65">
        <v>1186</v>
      </c>
      <c r="AH65">
        <v>1447</v>
      </c>
      <c r="AI65">
        <v>1789</v>
      </c>
      <c r="AJ65">
        <v>1995</v>
      </c>
    </row>
    <row r="66" spans="1:36" ht="14.5" x14ac:dyDescent="0.35">
      <c r="A66" s="47" t="s">
        <v>153</v>
      </c>
      <c r="B66" t="s">
        <v>85</v>
      </c>
      <c r="C66" s="47">
        <v>89800</v>
      </c>
      <c r="D66" s="47">
        <v>39450</v>
      </c>
      <c r="E66" s="49">
        <v>45050</v>
      </c>
      <c r="F66" s="49">
        <v>50700</v>
      </c>
      <c r="G66" s="49">
        <v>56300</v>
      </c>
      <c r="H66" s="49">
        <v>60850</v>
      </c>
      <c r="I66" s="49">
        <v>65350</v>
      </c>
      <c r="J66" s="49">
        <v>69850</v>
      </c>
      <c r="K66" s="49">
        <v>74350</v>
      </c>
      <c r="L66" s="49">
        <v>23700</v>
      </c>
      <c r="M66" s="49">
        <v>27050</v>
      </c>
      <c r="N66" s="49">
        <v>30450</v>
      </c>
      <c r="O66" s="49">
        <v>33800</v>
      </c>
      <c r="P66" s="49">
        <v>36550</v>
      </c>
      <c r="Q66" s="49">
        <v>39250</v>
      </c>
      <c r="R66" s="49">
        <v>41950</v>
      </c>
      <c r="S66" s="49">
        <v>46630</v>
      </c>
      <c r="T66" s="49">
        <v>62600</v>
      </c>
      <c r="U66" s="49">
        <v>71550</v>
      </c>
      <c r="V66" s="49">
        <v>80500</v>
      </c>
      <c r="W66" s="49">
        <v>89400</v>
      </c>
      <c r="X66" s="49">
        <v>96600</v>
      </c>
      <c r="Y66" s="49">
        <v>103750</v>
      </c>
      <c r="Z66" s="49">
        <v>110900</v>
      </c>
      <c r="AA66" s="49">
        <v>118050</v>
      </c>
      <c r="AB66" s="47" t="s">
        <v>381</v>
      </c>
      <c r="AC66" s="47" t="s">
        <v>85</v>
      </c>
      <c r="AD66"/>
      <c r="AE66" s="47" t="s">
        <v>153</v>
      </c>
      <c r="AF66">
        <v>848</v>
      </c>
      <c r="AG66">
        <v>854</v>
      </c>
      <c r="AH66">
        <v>1110</v>
      </c>
      <c r="AI66">
        <v>1388</v>
      </c>
      <c r="AJ66">
        <v>1875</v>
      </c>
    </row>
    <row r="67" spans="1:36" ht="14.5" x14ac:dyDescent="0.35">
      <c r="A67" s="47" t="s">
        <v>154</v>
      </c>
      <c r="B67" t="s">
        <v>81</v>
      </c>
      <c r="C67" s="47">
        <v>112700</v>
      </c>
      <c r="D67" s="47">
        <v>39450</v>
      </c>
      <c r="E67" s="49">
        <v>45100</v>
      </c>
      <c r="F67" s="49">
        <v>50750</v>
      </c>
      <c r="G67" s="49">
        <v>56350</v>
      </c>
      <c r="H67" s="49">
        <v>60900</v>
      </c>
      <c r="I67" s="49">
        <v>65400</v>
      </c>
      <c r="J67" s="49">
        <v>69900</v>
      </c>
      <c r="K67" s="49">
        <v>74400</v>
      </c>
      <c r="L67" s="49">
        <v>23700</v>
      </c>
      <c r="M67" s="49">
        <v>27050</v>
      </c>
      <c r="N67" s="49">
        <v>30450</v>
      </c>
      <c r="O67" s="49">
        <v>33800</v>
      </c>
      <c r="P67" s="49">
        <v>36550</v>
      </c>
      <c r="Q67" s="49">
        <v>39250</v>
      </c>
      <c r="R67" s="49">
        <v>41950</v>
      </c>
      <c r="S67" s="49">
        <v>46630</v>
      </c>
      <c r="T67" s="49">
        <v>62600</v>
      </c>
      <c r="U67" s="49">
        <v>71550</v>
      </c>
      <c r="V67" s="49">
        <v>80500</v>
      </c>
      <c r="W67" s="49">
        <v>89400</v>
      </c>
      <c r="X67" s="49">
        <v>96600</v>
      </c>
      <c r="Y67" s="49">
        <v>103750</v>
      </c>
      <c r="Z67" s="49">
        <v>110900</v>
      </c>
      <c r="AA67" s="49">
        <v>118050</v>
      </c>
      <c r="AB67" s="47" t="s">
        <v>381</v>
      </c>
      <c r="AC67" s="47" t="s">
        <v>81</v>
      </c>
      <c r="AD67"/>
      <c r="AE67" s="47" t="s">
        <v>154</v>
      </c>
      <c r="AF67">
        <v>865</v>
      </c>
      <c r="AG67">
        <v>1054</v>
      </c>
      <c r="AH67">
        <v>1302</v>
      </c>
      <c r="AI67">
        <v>1609</v>
      </c>
      <c r="AJ67">
        <v>1907</v>
      </c>
    </row>
    <row r="68" spans="1:36" ht="14.5" x14ac:dyDescent="0.35">
      <c r="A68" s="47" t="s">
        <v>155</v>
      </c>
      <c r="B68" t="s">
        <v>81</v>
      </c>
      <c r="C68" s="47">
        <v>112700</v>
      </c>
      <c r="D68" s="47">
        <v>39450</v>
      </c>
      <c r="E68" s="49">
        <v>45100</v>
      </c>
      <c r="F68" s="49">
        <v>50750</v>
      </c>
      <c r="G68" s="49">
        <v>56350</v>
      </c>
      <c r="H68" s="49">
        <v>60900</v>
      </c>
      <c r="I68" s="49">
        <v>65400</v>
      </c>
      <c r="J68" s="49">
        <v>69900</v>
      </c>
      <c r="K68" s="49">
        <v>74400</v>
      </c>
      <c r="L68" s="49">
        <v>23700</v>
      </c>
      <c r="M68" s="49">
        <v>27050</v>
      </c>
      <c r="N68" s="49">
        <v>30450</v>
      </c>
      <c r="O68" s="49">
        <v>33800</v>
      </c>
      <c r="P68" s="49">
        <v>36550</v>
      </c>
      <c r="Q68" s="49">
        <v>39250</v>
      </c>
      <c r="R68" s="49">
        <v>41950</v>
      </c>
      <c r="S68" s="49">
        <v>46630</v>
      </c>
      <c r="T68" s="49">
        <v>62600</v>
      </c>
      <c r="U68" s="49">
        <v>71550</v>
      </c>
      <c r="V68" s="49">
        <v>80500</v>
      </c>
      <c r="W68" s="49">
        <v>89400</v>
      </c>
      <c r="X68" s="49">
        <v>96600</v>
      </c>
      <c r="Y68" s="49">
        <v>103750</v>
      </c>
      <c r="Z68" s="49">
        <v>110900</v>
      </c>
      <c r="AA68" s="49">
        <v>118050</v>
      </c>
      <c r="AB68" s="47" t="s">
        <v>381</v>
      </c>
      <c r="AC68" s="47" t="s">
        <v>81</v>
      </c>
      <c r="AD68"/>
      <c r="AE68" s="47" t="s">
        <v>155</v>
      </c>
      <c r="AF68">
        <v>865</v>
      </c>
      <c r="AG68">
        <v>1054</v>
      </c>
      <c r="AH68">
        <v>1302</v>
      </c>
      <c r="AI68">
        <v>1609</v>
      </c>
      <c r="AJ68">
        <v>1907</v>
      </c>
    </row>
    <row r="69" spans="1:36" ht="14.5" x14ac:dyDescent="0.35">
      <c r="A69" s="47" t="s">
        <v>156</v>
      </c>
      <c r="B69" t="s">
        <v>88</v>
      </c>
      <c r="C69" s="47">
        <v>112600</v>
      </c>
      <c r="D69" s="47">
        <v>39450</v>
      </c>
      <c r="E69" s="49">
        <v>45050</v>
      </c>
      <c r="F69" s="49">
        <v>50700</v>
      </c>
      <c r="G69" s="49">
        <v>56300</v>
      </c>
      <c r="H69" s="49">
        <v>60850</v>
      </c>
      <c r="I69" s="49">
        <v>65350</v>
      </c>
      <c r="J69" s="49">
        <v>69850</v>
      </c>
      <c r="K69" s="49">
        <v>74350</v>
      </c>
      <c r="L69" s="49">
        <v>23700</v>
      </c>
      <c r="M69" s="49">
        <v>27050</v>
      </c>
      <c r="N69" s="49">
        <v>30450</v>
      </c>
      <c r="O69" s="49">
        <v>33800</v>
      </c>
      <c r="P69" s="49">
        <v>36550</v>
      </c>
      <c r="Q69" s="49">
        <v>39250</v>
      </c>
      <c r="R69" s="49">
        <v>41950</v>
      </c>
      <c r="S69" s="49">
        <v>46630</v>
      </c>
      <c r="T69" s="49">
        <v>62600</v>
      </c>
      <c r="U69" s="49">
        <v>71550</v>
      </c>
      <c r="V69" s="49">
        <v>80500</v>
      </c>
      <c r="W69" s="49">
        <v>89400</v>
      </c>
      <c r="X69" s="49">
        <v>96600</v>
      </c>
      <c r="Y69" s="49">
        <v>103750</v>
      </c>
      <c r="Z69" s="49">
        <v>110900</v>
      </c>
      <c r="AA69" s="49">
        <v>118050</v>
      </c>
      <c r="AB69" s="47" t="s">
        <v>381</v>
      </c>
      <c r="AC69" s="47" t="s">
        <v>88</v>
      </c>
      <c r="AD69"/>
      <c r="AE69" s="47" t="s">
        <v>156</v>
      </c>
      <c r="AF69">
        <v>850</v>
      </c>
      <c r="AG69">
        <v>981</v>
      </c>
      <c r="AH69">
        <v>1280</v>
      </c>
      <c r="AI69">
        <v>1582</v>
      </c>
      <c r="AJ69">
        <v>1736</v>
      </c>
    </row>
    <row r="70" spans="1:36" ht="14.5" x14ac:dyDescent="0.35">
      <c r="A70" s="47" t="s">
        <v>157</v>
      </c>
      <c r="B70" t="s">
        <v>81</v>
      </c>
      <c r="C70" s="47">
        <v>112700</v>
      </c>
      <c r="D70" s="47">
        <v>39450</v>
      </c>
      <c r="E70" s="49">
        <v>45100</v>
      </c>
      <c r="F70" s="49">
        <v>50750</v>
      </c>
      <c r="G70" s="49">
        <v>56350</v>
      </c>
      <c r="H70" s="49">
        <v>60900</v>
      </c>
      <c r="I70" s="49">
        <v>65400</v>
      </c>
      <c r="J70" s="49">
        <v>69900</v>
      </c>
      <c r="K70" s="49">
        <v>74400</v>
      </c>
      <c r="L70" s="49">
        <v>23700</v>
      </c>
      <c r="M70" s="49">
        <v>27050</v>
      </c>
      <c r="N70" s="49">
        <v>30450</v>
      </c>
      <c r="O70" s="49">
        <v>33800</v>
      </c>
      <c r="P70" s="49">
        <v>36550</v>
      </c>
      <c r="Q70" s="49">
        <v>39250</v>
      </c>
      <c r="R70" s="49">
        <v>41950</v>
      </c>
      <c r="S70" s="49">
        <v>46630</v>
      </c>
      <c r="T70" s="49">
        <v>62600</v>
      </c>
      <c r="U70" s="49">
        <v>71550</v>
      </c>
      <c r="V70" s="49">
        <v>80500</v>
      </c>
      <c r="W70" s="49">
        <v>89400</v>
      </c>
      <c r="X70" s="49">
        <v>96600</v>
      </c>
      <c r="Y70" s="49">
        <v>103750</v>
      </c>
      <c r="Z70" s="49">
        <v>110900</v>
      </c>
      <c r="AA70" s="49">
        <v>118050</v>
      </c>
      <c r="AB70" s="47" t="s">
        <v>381</v>
      </c>
      <c r="AC70" s="47" t="s">
        <v>81</v>
      </c>
      <c r="AD70"/>
      <c r="AE70" s="47" t="s">
        <v>157</v>
      </c>
      <c r="AF70">
        <v>865</v>
      </c>
      <c r="AG70">
        <v>1054</v>
      </c>
      <c r="AH70">
        <v>1302</v>
      </c>
      <c r="AI70">
        <v>1609</v>
      </c>
      <c r="AJ70">
        <v>1907</v>
      </c>
    </row>
    <row r="71" spans="1:36" ht="14.5" x14ac:dyDescent="0.35">
      <c r="A71" s="47" t="s">
        <v>158</v>
      </c>
      <c r="B71" t="s">
        <v>88</v>
      </c>
      <c r="C71" s="47">
        <v>112600</v>
      </c>
      <c r="D71" s="47">
        <v>39450</v>
      </c>
      <c r="E71" s="49">
        <v>45050</v>
      </c>
      <c r="F71" s="49">
        <v>50700</v>
      </c>
      <c r="G71" s="49">
        <v>56300</v>
      </c>
      <c r="H71" s="49">
        <v>60850</v>
      </c>
      <c r="I71" s="49">
        <v>65350</v>
      </c>
      <c r="J71" s="49">
        <v>69850</v>
      </c>
      <c r="K71" s="49">
        <v>74350</v>
      </c>
      <c r="L71" s="49">
        <v>23700</v>
      </c>
      <c r="M71" s="49">
        <v>27050</v>
      </c>
      <c r="N71" s="49">
        <v>30450</v>
      </c>
      <c r="O71" s="49">
        <v>33800</v>
      </c>
      <c r="P71" s="49">
        <v>36550</v>
      </c>
      <c r="Q71" s="49">
        <v>39250</v>
      </c>
      <c r="R71" s="49">
        <v>41950</v>
      </c>
      <c r="S71" s="49">
        <v>46630</v>
      </c>
      <c r="T71" s="49">
        <v>62600</v>
      </c>
      <c r="U71" s="49">
        <v>71550</v>
      </c>
      <c r="V71" s="49">
        <v>80500</v>
      </c>
      <c r="W71" s="49">
        <v>89400</v>
      </c>
      <c r="X71" s="49">
        <v>96600</v>
      </c>
      <c r="Y71" s="49">
        <v>103750</v>
      </c>
      <c r="Z71" s="49">
        <v>110900</v>
      </c>
      <c r="AA71" s="49">
        <v>118050</v>
      </c>
      <c r="AB71" s="47" t="s">
        <v>381</v>
      </c>
      <c r="AC71" s="47" t="s">
        <v>88</v>
      </c>
      <c r="AD71"/>
      <c r="AE71" s="47" t="s">
        <v>158</v>
      </c>
      <c r="AF71">
        <v>850</v>
      </c>
      <c r="AG71">
        <v>981</v>
      </c>
      <c r="AH71">
        <v>1280</v>
      </c>
      <c r="AI71">
        <v>1582</v>
      </c>
      <c r="AJ71">
        <v>1736</v>
      </c>
    </row>
    <row r="72" spans="1:36" ht="14.5" x14ac:dyDescent="0.35">
      <c r="A72" s="47" t="s">
        <v>159</v>
      </c>
      <c r="B72" t="s">
        <v>85</v>
      </c>
      <c r="C72" s="47">
        <v>89800</v>
      </c>
      <c r="D72" s="47">
        <v>39450</v>
      </c>
      <c r="E72" s="49">
        <v>45050</v>
      </c>
      <c r="F72" s="49">
        <v>50700</v>
      </c>
      <c r="G72" s="49">
        <v>56300</v>
      </c>
      <c r="H72" s="49">
        <v>60850</v>
      </c>
      <c r="I72" s="49">
        <v>65350</v>
      </c>
      <c r="J72" s="49">
        <v>69850</v>
      </c>
      <c r="K72" s="49">
        <v>74350</v>
      </c>
      <c r="L72" s="49">
        <v>23700</v>
      </c>
      <c r="M72" s="49">
        <v>27050</v>
      </c>
      <c r="N72" s="49">
        <v>30450</v>
      </c>
      <c r="O72" s="49">
        <v>33800</v>
      </c>
      <c r="P72" s="49">
        <v>36550</v>
      </c>
      <c r="Q72" s="49">
        <v>39250</v>
      </c>
      <c r="R72" s="49">
        <v>41950</v>
      </c>
      <c r="S72" s="49">
        <v>46630</v>
      </c>
      <c r="T72" s="49">
        <v>62600</v>
      </c>
      <c r="U72" s="49">
        <v>71550</v>
      </c>
      <c r="V72" s="49">
        <v>80500</v>
      </c>
      <c r="W72" s="49">
        <v>89400</v>
      </c>
      <c r="X72" s="49">
        <v>96600</v>
      </c>
      <c r="Y72" s="49">
        <v>103750</v>
      </c>
      <c r="Z72" s="49">
        <v>110900</v>
      </c>
      <c r="AA72" s="49">
        <v>118050</v>
      </c>
      <c r="AB72" s="47" t="s">
        <v>381</v>
      </c>
      <c r="AC72" s="47" t="s">
        <v>85</v>
      </c>
      <c r="AD72"/>
      <c r="AE72" s="47" t="s">
        <v>159</v>
      </c>
      <c r="AF72">
        <v>848</v>
      </c>
      <c r="AG72">
        <v>854</v>
      </c>
      <c r="AH72">
        <v>1110</v>
      </c>
      <c r="AI72">
        <v>1388</v>
      </c>
      <c r="AJ72">
        <v>1875</v>
      </c>
    </row>
    <row r="73" spans="1:36" ht="14.5" x14ac:dyDescent="0.35">
      <c r="A73" s="47" t="s">
        <v>160</v>
      </c>
      <c r="B73" t="s">
        <v>115</v>
      </c>
      <c r="C73" s="47">
        <v>124900</v>
      </c>
      <c r="D73" s="47">
        <v>43750</v>
      </c>
      <c r="E73" s="49">
        <v>50000</v>
      </c>
      <c r="F73" s="49">
        <v>56250</v>
      </c>
      <c r="G73" s="49">
        <v>62450</v>
      </c>
      <c r="H73" s="49">
        <v>67450</v>
      </c>
      <c r="I73" s="49">
        <v>72450</v>
      </c>
      <c r="J73" s="49">
        <v>77450</v>
      </c>
      <c r="K73" s="49">
        <v>82450</v>
      </c>
      <c r="L73" s="49">
        <v>26250</v>
      </c>
      <c r="M73" s="49">
        <v>30000</v>
      </c>
      <c r="N73" s="49">
        <v>33750</v>
      </c>
      <c r="O73" s="49">
        <v>37450</v>
      </c>
      <c r="P73" s="49">
        <v>40450</v>
      </c>
      <c r="Q73" s="49">
        <v>43450</v>
      </c>
      <c r="R73" s="49">
        <v>46450</v>
      </c>
      <c r="S73" s="49">
        <v>49450</v>
      </c>
      <c r="T73" s="49">
        <v>62600</v>
      </c>
      <c r="U73" s="49">
        <v>71550</v>
      </c>
      <c r="V73" s="49">
        <v>80500</v>
      </c>
      <c r="W73" s="49">
        <v>89400</v>
      </c>
      <c r="X73" s="49">
        <v>96600</v>
      </c>
      <c r="Y73" s="49">
        <v>103750</v>
      </c>
      <c r="Z73" s="49">
        <v>110900</v>
      </c>
      <c r="AA73" s="49">
        <v>118050</v>
      </c>
      <c r="AB73" s="47" t="s">
        <v>381</v>
      </c>
      <c r="AC73" s="47" t="s">
        <v>115</v>
      </c>
      <c r="AD73"/>
      <c r="AE73" s="47" t="s">
        <v>160</v>
      </c>
      <c r="AF73">
        <v>957</v>
      </c>
      <c r="AG73">
        <v>1101</v>
      </c>
      <c r="AH73">
        <v>1441</v>
      </c>
      <c r="AI73">
        <v>2047</v>
      </c>
      <c r="AJ73">
        <v>2466</v>
      </c>
    </row>
    <row r="74" spans="1:36" ht="14.5" x14ac:dyDescent="0.35">
      <c r="A74" s="47" t="s">
        <v>161</v>
      </c>
      <c r="B74" t="s">
        <v>117</v>
      </c>
      <c r="C74" s="47">
        <v>128500</v>
      </c>
      <c r="D74" s="47">
        <v>45000</v>
      </c>
      <c r="E74" s="49">
        <v>51400</v>
      </c>
      <c r="F74" s="49">
        <v>57850</v>
      </c>
      <c r="G74" s="49">
        <v>64250</v>
      </c>
      <c r="H74" s="49">
        <v>69400</v>
      </c>
      <c r="I74" s="49">
        <v>74550</v>
      </c>
      <c r="J74" s="49">
        <v>79700</v>
      </c>
      <c r="K74" s="49">
        <v>84850</v>
      </c>
      <c r="L74" s="49">
        <v>27000</v>
      </c>
      <c r="M74" s="49">
        <v>30850</v>
      </c>
      <c r="N74" s="49">
        <v>34700</v>
      </c>
      <c r="O74" s="49">
        <v>38550</v>
      </c>
      <c r="P74" s="49">
        <v>41650</v>
      </c>
      <c r="Q74" s="49">
        <v>44750</v>
      </c>
      <c r="R74" s="49">
        <v>47850</v>
      </c>
      <c r="S74" s="49">
        <v>50900</v>
      </c>
      <c r="T74" s="49">
        <v>62600</v>
      </c>
      <c r="U74" s="49">
        <v>71550</v>
      </c>
      <c r="V74" s="49">
        <v>80500</v>
      </c>
      <c r="W74" s="49">
        <v>89400</v>
      </c>
      <c r="X74" s="49">
        <v>96600</v>
      </c>
      <c r="Y74" s="49">
        <v>103750</v>
      </c>
      <c r="Z74" s="49">
        <v>110900</v>
      </c>
      <c r="AA74" s="49">
        <v>118050</v>
      </c>
      <c r="AB74" s="47" t="s">
        <v>381</v>
      </c>
      <c r="AC74" s="47" t="s">
        <v>117</v>
      </c>
      <c r="AD74"/>
      <c r="AE74" s="47" t="s">
        <v>161</v>
      </c>
      <c r="AF74">
        <v>876</v>
      </c>
      <c r="AG74">
        <v>1035</v>
      </c>
      <c r="AH74">
        <v>1318</v>
      </c>
      <c r="AI74">
        <v>1869</v>
      </c>
      <c r="AJ74">
        <v>2256</v>
      </c>
    </row>
    <row r="75" spans="1:36" ht="14.5" x14ac:dyDescent="0.35">
      <c r="A75" s="47" t="s">
        <v>162</v>
      </c>
      <c r="B75" t="s">
        <v>99</v>
      </c>
      <c r="C75" s="47">
        <v>102700</v>
      </c>
      <c r="D75" s="47">
        <v>39450</v>
      </c>
      <c r="E75" s="49">
        <v>45050</v>
      </c>
      <c r="F75" s="49">
        <v>50700</v>
      </c>
      <c r="G75" s="49">
        <v>56300</v>
      </c>
      <c r="H75" s="49">
        <v>60850</v>
      </c>
      <c r="I75" s="49">
        <v>65350</v>
      </c>
      <c r="J75" s="49">
        <v>69850</v>
      </c>
      <c r="K75" s="49">
        <v>74350</v>
      </c>
      <c r="L75" s="49">
        <v>23700</v>
      </c>
      <c r="M75" s="49">
        <v>27050</v>
      </c>
      <c r="N75" s="49">
        <v>30450</v>
      </c>
      <c r="O75" s="49">
        <v>33800</v>
      </c>
      <c r="P75" s="49">
        <v>36550</v>
      </c>
      <c r="Q75" s="49">
        <v>39250</v>
      </c>
      <c r="R75" s="49">
        <v>41950</v>
      </c>
      <c r="S75" s="49">
        <v>46630</v>
      </c>
      <c r="T75" s="49">
        <v>62600</v>
      </c>
      <c r="U75" s="49">
        <v>71550</v>
      </c>
      <c r="V75" s="49">
        <v>80500</v>
      </c>
      <c r="W75" s="49">
        <v>89400</v>
      </c>
      <c r="X75" s="49">
        <v>96600</v>
      </c>
      <c r="Y75" s="49">
        <v>103750</v>
      </c>
      <c r="Z75" s="49">
        <v>110900</v>
      </c>
      <c r="AA75" s="49">
        <v>118050</v>
      </c>
      <c r="AB75" s="47" t="s">
        <v>381</v>
      </c>
      <c r="AC75" s="47" t="s">
        <v>99</v>
      </c>
      <c r="AD75"/>
      <c r="AE75" s="47" t="s">
        <v>162</v>
      </c>
      <c r="AF75">
        <v>833</v>
      </c>
      <c r="AG75">
        <v>1006</v>
      </c>
      <c r="AH75">
        <v>1254</v>
      </c>
      <c r="AI75">
        <v>1616</v>
      </c>
      <c r="AJ75">
        <v>2102</v>
      </c>
    </row>
    <row r="76" spans="1:36" ht="14.5" x14ac:dyDescent="0.35">
      <c r="A76" s="47" t="s">
        <v>163</v>
      </c>
      <c r="B76" t="s">
        <v>99</v>
      </c>
      <c r="C76" s="47">
        <v>102700</v>
      </c>
      <c r="D76" s="47">
        <v>39450</v>
      </c>
      <c r="E76" s="49">
        <v>45050</v>
      </c>
      <c r="F76" s="49">
        <v>50700</v>
      </c>
      <c r="G76" s="49">
        <v>56300</v>
      </c>
      <c r="H76" s="49">
        <v>60850</v>
      </c>
      <c r="I76" s="49">
        <v>65350</v>
      </c>
      <c r="J76" s="49">
        <v>69850</v>
      </c>
      <c r="K76" s="49">
        <v>74350</v>
      </c>
      <c r="L76" s="49">
        <v>23700</v>
      </c>
      <c r="M76" s="49">
        <v>27050</v>
      </c>
      <c r="N76" s="49">
        <v>30450</v>
      </c>
      <c r="O76" s="49">
        <v>33800</v>
      </c>
      <c r="P76" s="49">
        <v>36550</v>
      </c>
      <c r="Q76" s="49">
        <v>39250</v>
      </c>
      <c r="R76" s="49">
        <v>41950</v>
      </c>
      <c r="S76" s="49">
        <v>46630</v>
      </c>
      <c r="T76" s="49">
        <v>62600</v>
      </c>
      <c r="U76" s="49">
        <v>71550</v>
      </c>
      <c r="V76" s="49">
        <v>80500</v>
      </c>
      <c r="W76" s="49">
        <v>89400</v>
      </c>
      <c r="X76" s="49">
        <v>96600</v>
      </c>
      <c r="Y76" s="49">
        <v>103750</v>
      </c>
      <c r="Z76" s="49">
        <v>110900</v>
      </c>
      <c r="AA76" s="49">
        <v>118050</v>
      </c>
      <c r="AB76" s="47" t="s">
        <v>381</v>
      </c>
      <c r="AC76" s="47" t="s">
        <v>99</v>
      </c>
      <c r="AD76"/>
      <c r="AE76" s="47" t="s">
        <v>163</v>
      </c>
      <c r="AF76">
        <v>833</v>
      </c>
      <c r="AG76">
        <v>1006</v>
      </c>
      <c r="AH76">
        <v>1254</v>
      </c>
      <c r="AI76">
        <v>1616</v>
      </c>
      <c r="AJ76">
        <v>2102</v>
      </c>
    </row>
    <row r="77" spans="1:36" ht="14.5" x14ac:dyDescent="0.35">
      <c r="A77" s="47" t="s">
        <v>164</v>
      </c>
      <c r="B77" t="s">
        <v>88</v>
      </c>
      <c r="C77" s="47">
        <v>112600</v>
      </c>
      <c r="D77" s="47">
        <v>39450</v>
      </c>
      <c r="E77" s="49">
        <v>45050</v>
      </c>
      <c r="F77" s="49">
        <v>50700</v>
      </c>
      <c r="G77" s="49">
        <v>56300</v>
      </c>
      <c r="H77" s="49">
        <v>60850</v>
      </c>
      <c r="I77" s="49">
        <v>65350</v>
      </c>
      <c r="J77" s="49">
        <v>69850</v>
      </c>
      <c r="K77" s="49">
        <v>74350</v>
      </c>
      <c r="L77" s="49">
        <v>23700</v>
      </c>
      <c r="M77" s="49">
        <v>27050</v>
      </c>
      <c r="N77" s="49">
        <v>30450</v>
      </c>
      <c r="O77" s="49">
        <v>33800</v>
      </c>
      <c r="P77" s="49">
        <v>36550</v>
      </c>
      <c r="Q77" s="49">
        <v>39250</v>
      </c>
      <c r="R77" s="49">
        <v>41950</v>
      </c>
      <c r="S77" s="49">
        <v>46630</v>
      </c>
      <c r="T77" s="49">
        <v>62600</v>
      </c>
      <c r="U77" s="49">
        <v>71550</v>
      </c>
      <c r="V77" s="49">
        <v>80500</v>
      </c>
      <c r="W77" s="49">
        <v>89400</v>
      </c>
      <c r="X77" s="49">
        <v>96600</v>
      </c>
      <c r="Y77" s="49">
        <v>103750</v>
      </c>
      <c r="Z77" s="49">
        <v>110900</v>
      </c>
      <c r="AA77" s="49">
        <v>118050</v>
      </c>
      <c r="AB77" s="47" t="s">
        <v>381</v>
      </c>
      <c r="AC77" s="47" t="s">
        <v>88</v>
      </c>
      <c r="AD77"/>
      <c r="AE77" s="47" t="s">
        <v>164</v>
      </c>
      <c r="AF77">
        <v>850</v>
      </c>
      <c r="AG77">
        <v>981</v>
      </c>
      <c r="AH77">
        <v>1280</v>
      </c>
      <c r="AI77">
        <v>1582</v>
      </c>
      <c r="AJ77">
        <v>1736</v>
      </c>
    </row>
    <row r="78" spans="1:36" ht="14.5" x14ac:dyDescent="0.35">
      <c r="A78" s="47" t="s">
        <v>165</v>
      </c>
      <c r="B78" t="s">
        <v>99</v>
      </c>
      <c r="C78" s="47">
        <v>102700</v>
      </c>
      <c r="D78" s="47">
        <v>39450</v>
      </c>
      <c r="E78" s="49">
        <v>45050</v>
      </c>
      <c r="F78" s="49">
        <v>50700</v>
      </c>
      <c r="G78" s="49">
        <v>56300</v>
      </c>
      <c r="H78" s="49">
        <v>60850</v>
      </c>
      <c r="I78" s="49">
        <v>65350</v>
      </c>
      <c r="J78" s="49">
        <v>69850</v>
      </c>
      <c r="K78" s="49">
        <v>74350</v>
      </c>
      <c r="L78" s="49">
        <v>23700</v>
      </c>
      <c r="M78" s="49">
        <v>27050</v>
      </c>
      <c r="N78" s="49">
        <v>30450</v>
      </c>
      <c r="O78" s="49">
        <v>33800</v>
      </c>
      <c r="P78" s="49">
        <v>36550</v>
      </c>
      <c r="Q78" s="49">
        <v>39250</v>
      </c>
      <c r="R78" s="49">
        <v>41950</v>
      </c>
      <c r="S78" s="49">
        <v>46630</v>
      </c>
      <c r="T78" s="49">
        <v>62600</v>
      </c>
      <c r="U78" s="49">
        <v>71550</v>
      </c>
      <c r="V78" s="49">
        <v>80500</v>
      </c>
      <c r="W78" s="49">
        <v>89400</v>
      </c>
      <c r="X78" s="49">
        <v>96600</v>
      </c>
      <c r="Y78" s="49">
        <v>103750</v>
      </c>
      <c r="Z78" s="49">
        <v>110900</v>
      </c>
      <c r="AA78" s="49">
        <v>118050</v>
      </c>
      <c r="AB78" s="47" t="s">
        <v>381</v>
      </c>
      <c r="AC78" s="47" t="s">
        <v>99</v>
      </c>
      <c r="AD78"/>
      <c r="AE78" s="47" t="s">
        <v>165</v>
      </c>
      <c r="AF78">
        <v>833</v>
      </c>
      <c r="AG78">
        <v>1006</v>
      </c>
      <c r="AH78">
        <v>1254</v>
      </c>
      <c r="AI78">
        <v>1616</v>
      </c>
      <c r="AJ78">
        <v>2102</v>
      </c>
    </row>
    <row r="79" spans="1:36" ht="14.5" x14ac:dyDescent="0.35">
      <c r="A79" s="47" t="s">
        <v>166</v>
      </c>
      <c r="B79" t="s">
        <v>92</v>
      </c>
      <c r="C79" s="47">
        <v>99700</v>
      </c>
      <c r="D79" s="47">
        <v>39450</v>
      </c>
      <c r="E79" s="49">
        <v>45050</v>
      </c>
      <c r="F79" s="49">
        <v>50700</v>
      </c>
      <c r="G79" s="49">
        <v>56300</v>
      </c>
      <c r="H79" s="49">
        <v>60850</v>
      </c>
      <c r="I79" s="49">
        <v>65350</v>
      </c>
      <c r="J79" s="49">
        <v>69850</v>
      </c>
      <c r="K79" s="49">
        <v>74350</v>
      </c>
      <c r="L79" s="49">
        <v>23700</v>
      </c>
      <c r="M79" s="49">
        <v>27050</v>
      </c>
      <c r="N79" s="49">
        <v>30450</v>
      </c>
      <c r="O79" s="49">
        <v>33800</v>
      </c>
      <c r="P79" s="49">
        <v>36550</v>
      </c>
      <c r="Q79" s="49">
        <v>39250</v>
      </c>
      <c r="R79" s="49">
        <v>41950</v>
      </c>
      <c r="S79" s="49">
        <v>46630</v>
      </c>
      <c r="T79" s="49">
        <v>62600</v>
      </c>
      <c r="U79" s="49">
        <v>71550</v>
      </c>
      <c r="V79" s="49">
        <v>80500</v>
      </c>
      <c r="W79" s="49">
        <v>89400</v>
      </c>
      <c r="X79" s="49">
        <v>96600</v>
      </c>
      <c r="Y79" s="49">
        <v>103750</v>
      </c>
      <c r="Z79" s="49">
        <v>110900</v>
      </c>
      <c r="AA79" s="49">
        <v>118050</v>
      </c>
      <c r="AB79" s="47" t="s">
        <v>381</v>
      </c>
      <c r="AC79" s="47" t="s">
        <v>92</v>
      </c>
      <c r="AD79"/>
      <c r="AE79" s="47" t="s">
        <v>166</v>
      </c>
      <c r="AF79">
        <v>1048</v>
      </c>
      <c r="AG79">
        <v>1186</v>
      </c>
      <c r="AH79">
        <v>1447</v>
      </c>
      <c r="AI79">
        <v>1789</v>
      </c>
      <c r="AJ79">
        <v>1995</v>
      </c>
    </row>
    <row r="80" spans="1:36" ht="14.5" x14ac:dyDescent="0.35">
      <c r="A80" s="47" t="s">
        <v>167</v>
      </c>
      <c r="B80" t="s">
        <v>81</v>
      </c>
      <c r="C80" s="47">
        <v>112700</v>
      </c>
      <c r="D80" s="47">
        <v>39450</v>
      </c>
      <c r="E80" s="49">
        <v>45100</v>
      </c>
      <c r="F80" s="49">
        <v>50750</v>
      </c>
      <c r="G80" s="49">
        <v>56350</v>
      </c>
      <c r="H80" s="49">
        <v>60900</v>
      </c>
      <c r="I80" s="49">
        <v>65400</v>
      </c>
      <c r="J80" s="49">
        <v>69900</v>
      </c>
      <c r="K80" s="49">
        <v>74400</v>
      </c>
      <c r="L80" s="49">
        <v>23700</v>
      </c>
      <c r="M80" s="49">
        <v>27050</v>
      </c>
      <c r="N80" s="49">
        <v>30450</v>
      </c>
      <c r="O80" s="49">
        <v>33800</v>
      </c>
      <c r="P80" s="49">
        <v>36550</v>
      </c>
      <c r="Q80" s="49">
        <v>39250</v>
      </c>
      <c r="R80" s="49">
        <v>41950</v>
      </c>
      <c r="S80" s="49">
        <v>46630</v>
      </c>
      <c r="T80" s="49">
        <v>62600</v>
      </c>
      <c r="U80" s="49">
        <v>71550</v>
      </c>
      <c r="V80" s="49">
        <v>80500</v>
      </c>
      <c r="W80" s="49">
        <v>89400</v>
      </c>
      <c r="X80" s="49">
        <v>96600</v>
      </c>
      <c r="Y80" s="49">
        <v>103750</v>
      </c>
      <c r="Z80" s="49">
        <v>110900</v>
      </c>
      <c r="AA80" s="49">
        <v>118050</v>
      </c>
      <c r="AB80" s="47" t="s">
        <v>381</v>
      </c>
      <c r="AC80" s="47" t="s">
        <v>81</v>
      </c>
      <c r="AD80"/>
      <c r="AE80" s="47" t="s">
        <v>167</v>
      </c>
      <c r="AF80">
        <v>865</v>
      </c>
      <c r="AG80">
        <v>1054</v>
      </c>
      <c r="AH80">
        <v>1302</v>
      </c>
      <c r="AI80">
        <v>1609</v>
      </c>
      <c r="AJ80">
        <v>1907</v>
      </c>
    </row>
    <row r="81" spans="1:36" ht="14.5" x14ac:dyDescent="0.35">
      <c r="A81" s="47" t="s">
        <v>168</v>
      </c>
      <c r="B81" t="s">
        <v>81</v>
      </c>
      <c r="C81" s="47">
        <v>112700</v>
      </c>
      <c r="D81" s="47">
        <v>39450</v>
      </c>
      <c r="E81" s="49">
        <v>45100</v>
      </c>
      <c r="F81" s="49">
        <v>50750</v>
      </c>
      <c r="G81" s="49">
        <v>56350</v>
      </c>
      <c r="H81" s="49">
        <v>60900</v>
      </c>
      <c r="I81" s="49">
        <v>65400</v>
      </c>
      <c r="J81" s="49">
        <v>69900</v>
      </c>
      <c r="K81" s="49">
        <v>74400</v>
      </c>
      <c r="L81" s="49">
        <v>23700</v>
      </c>
      <c r="M81" s="49">
        <v>27050</v>
      </c>
      <c r="N81" s="49">
        <v>30450</v>
      </c>
      <c r="O81" s="49">
        <v>33800</v>
      </c>
      <c r="P81" s="49">
        <v>36550</v>
      </c>
      <c r="Q81" s="49">
        <v>39250</v>
      </c>
      <c r="R81" s="49">
        <v>41950</v>
      </c>
      <c r="S81" s="49">
        <v>46630</v>
      </c>
      <c r="T81" s="49">
        <v>62600</v>
      </c>
      <c r="U81" s="49">
        <v>71550</v>
      </c>
      <c r="V81" s="49">
        <v>80500</v>
      </c>
      <c r="W81" s="49">
        <v>89400</v>
      </c>
      <c r="X81" s="49">
        <v>96600</v>
      </c>
      <c r="Y81" s="49">
        <v>103750</v>
      </c>
      <c r="Z81" s="49">
        <v>110900</v>
      </c>
      <c r="AA81" s="49">
        <v>118050</v>
      </c>
      <c r="AB81" s="47" t="s">
        <v>381</v>
      </c>
      <c r="AC81" s="47" t="s">
        <v>81</v>
      </c>
      <c r="AD81"/>
      <c r="AE81" s="47" t="s">
        <v>168</v>
      </c>
      <c r="AF81">
        <v>865</v>
      </c>
      <c r="AG81">
        <v>1054</v>
      </c>
      <c r="AH81">
        <v>1302</v>
      </c>
      <c r="AI81">
        <v>1609</v>
      </c>
      <c r="AJ81">
        <v>1907</v>
      </c>
    </row>
    <row r="82" spans="1:36" ht="14.5" x14ac:dyDescent="0.35">
      <c r="A82" s="47" t="s">
        <v>169</v>
      </c>
      <c r="B82" t="s">
        <v>81</v>
      </c>
      <c r="C82" s="47">
        <v>112700</v>
      </c>
      <c r="D82" s="47">
        <v>39450</v>
      </c>
      <c r="E82" s="49">
        <v>45100</v>
      </c>
      <c r="F82" s="49">
        <v>50750</v>
      </c>
      <c r="G82" s="49">
        <v>56350</v>
      </c>
      <c r="H82" s="49">
        <v>60900</v>
      </c>
      <c r="I82" s="49">
        <v>65400</v>
      </c>
      <c r="J82" s="49">
        <v>69900</v>
      </c>
      <c r="K82" s="49">
        <v>74400</v>
      </c>
      <c r="L82" s="49">
        <v>23700</v>
      </c>
      <c r="M82" s="49">
        <v>27050</v>
      </c>
      <c r="N82" s="49">
        <v>30450</v>
      </c>
      <c r="O82" s="49">
        <v>33800</v>
      </c>
      <c r="P82" s="49">
        <v>36550</v>
      </c>
      <c r="Q82" s="49">
        <v>39250</v>
      </c>
      <c r="R82" s="49">
        <v>41950</v>
      </c>
      <c r="S82" s="49">
        <v>46630</v>
      </c>
      <c r="T82" s="49">
        <v>62600</v>
      </c>
      <c r="U82" s="49">
        <v>71550</v>
      </c>
      <c r="V82" s="49">
        <v>80500</v>
      </c>
      <c r="W82" s="49">
        <v>89400</v>
      </c>
      <c r="X82" s="49">
        <v>96600</v>
      </c>
      <c r="Y82" s="49">
        <v>103750</v>
      </c>
      <c r="Z82" s="49">
        <v>110900</v>
      </c>
      <c r="AA82" s="49">
        <v>118050</v>
      </c>
      <c r="AB82" s="47" t="s">
        <v>381</v>
      </c>
      <c r="AC82" s="47" t="s">
        <v>81</v>
      </c>
      <c r="AD82"/>
      <c r="AE82" s="47" t="s">
        <v>169</v>
      </c>
      <c r="AF82">
        <v>865</v>
      </c>
      <c r="AG82">
        <v>1054</v>
      </c>
      <c r="AH82">
        <v>1302</v>
      </c>
      <c r="AI82">
        <v>1609</v>
      </c>
      <c r="AJ82">
        <v>1907</v>
      </c>
    </row>
    <row r="83" spans="1:36" ht="14.5" x14ac:dyDescent="0.35">
      <c r="A83" s="47" t="s">
        <v>170</v>
      </c>
      <c r="B83" t="s">
        <v>92</v>
      </c>
      <c r="C83" s="47">
        <v>99700</v>
      </c>
      <c r="D83" s="47">
        <v>39450</v>
      </c>
      <c r="E83" s="49">
        <v>45050</v>
      </c>
      <c r="F83" s="49">
        <v>50700</v>
      </c>
      <c r="G83" s="49">
        <v>56300</v>
      </c>
      <c r="H83" s="49">
        <v>60850</v>
      </c>
      <c r="I83" s="49">
        <v>65350</v>
      </c>
      <c r="J83" s="49">
        <v>69850</v>
      </c>
      <c r="K83" s="49">
        <v>74350</v>
      </c>
      <c r="L83" s="49">
        <v>23700</v>
      </c>
      <c r="M83" s="49">
        <v>27050</v>
      </c>
      <c r="N83" s="49">
        <v>30450</v>
      </c>
      <c r="O83" s="49">
        <v>33800</v>
      </c>
      <c r="P83" s="49">
        <v>36550</v>
      </c>
      <c r="Q83" s="49">
        <v>39250</v>
      </c>
      <c r="R83" s="49">
        <v>41950</v>
      </c>
      <c r="S83" s="49">
        <v>46630</v>
      </c>
      <c r="T83" s="49">
        <v>62600</v>
      </c>
      <c r="U83" s="49">
        <v>71550</v>
      </c>
      <c r="V83" s="49">
        <v>80500</v>
      </c>
      <c r="W83" s="49">
        <v>89400</v>
      </c>
      <c r="X83" s="49">
        <v>96600</v>
      </c>
      <c r="Y83" s="49">
        <v>103750</v>
      </c>
      <c r="Z83" s="49">
        <v>110900</v>
      </c>
      <c r="AA83" s="49">
        <v>118050</v>
      </c>
      <c r="AB83" s="47" t="s">
        <v>381</v>
      </c>
      <c r="AC83" s="47" t="s">
        <v>92</v>
      </c>
      <c r="AD83"/>
      <c r="AE83" s="47" t="s">
        <v>170</v>
      </c>
      <c r="AF83">
        <v>1048</v>
      </c>
      <c r="AG83">
        <v>1186</v>
      </c>
      <c r="AH83">
        <v>1447</v>
      </c>
      <c r="AI83">
        <v>1789</v>
      </c>
      <c r="AJ83">
        <v>1995</v>
      </c>
    </row>
    <row r="84" spans="1:36" ht="14.5" x14ac:dyDescent="0.35">
      <c r="A84" s="47" t="s">
        <v>171</v>
      </c>
      <c r="B84" t="s">
        <v>172</v>
      </c>
      <c r="C84" s="47">
        <v>87400</v>
      </c>
      <c r="D84" s="47">
        <v>39450</v>
      </c>
      <c r="E84" s="49">
        <v>45050</v>
      </c>
      <c r="F84" s="49">
        <v>50700</v>
      </c>
      <c r="G84" s="49">
        <v>56300</v>
      </c>
      <c r="H84" s="49">
        <v>60850</v>
      </c>
      <c r="I84" s="49">
        <v>65350</v>
      </c>
      <c r="J84" s="49">
        <v>69850</v>
      </c>
      <c r="K84" s="49">
        <v>74350</v>
      </c>
      <c r="L84" s="49">
        <v>23700</v>
      </c>
      <c r="M84" s="49">
        <v>27050</v>
      </c>
      <c r="N84" s="49">
        <v>30450</v>
      </c>
      <c r="O84" s="49">
        <v>33800</v>
      </c>
      <c r="P84" s="49">
        <v>36550</v>
      </c>
      <c r="Q84" s="49">
        <v>39250</v>
      </c>
      <c r="R84" s="49">
        <v>41950</v>
      </c>
      <c r="S84" s="49">
        <v>46630</v>
      </c>
      <c r="T84" s="49">
        <v>62600</v>
      </c>
      <c r="U84" s="49">
        <v>71550</v>
      </c>
      <c r="V84" s="49">
        <v>80500</v>
      </c>
      <c r="W84" s="49">
        <v>89400</v>
      </c>
      <c r="X84" s="49">
        <v>96600</v>
      </c>
      <c r="Y84" s="49">
        <v>103750</v>
      </c>
      <c r="Z84" s="49">
        <v>110900</v>
      </c>
      <c r="AA84" s="49">
        <v>118050</v>
      </c>
      <c r="AB84" s="47" t="s">
        <v>381</v>
      </c>
      <c r="AC84" s="47" t="s">
        <v>172</v>
      </c>
      <c r="AD84"/>
      <c r="AE84" s="47" t="s">
        <v>171</v>
      </c>
      <c r="AF84">
        <v>791</v>
      </c>
      <c r="AG84">
        <v>960</v>
      </c>
      <c r="AH84">
        <v>1190</v>
      </c>
      <c r="AI84">
        <v>1485</v>
      </c>
      <c r="AJ84">
        <v>1749</v>
      </c>
    </row>
    <row r="85" spans="1:36" ht="14.5" x14ac:dyDescent="0.35">
      <c r="A85" s="47" t="s">
        <v>173</v>
      </c>
      <c r="B85" t="s">
        <v>81</v>
      </c>
      <c r="C85" s="47">
        <v>112700</v>
      </c>
      <c r="D85" s="47">
        <v>39450</v>
      </c>
      <c r="E85" s="49">
        <v>45100</v>
      </c>
      <c r="F85" s="49">
        <v>50750</v>
      </c>
      <c r="G85" s="49">
        <v>56350</v>
      </c>
      <c r="H85" s="49">
        <v>60900</v>
      </c>
      <c r="I85" s="49">
        <v>65400</v>
      </c>
      <c r="J85" s="49">
        <v>69900</v>
      </c>
      <c r="K85" s="49">
        <v>74400</v>
      </c>
      <c r="L85" s="49">
        <v>23700</v>
      </c>
      <c r="M85" s="49">
        <v>27050</v>
      </c>
      <c r="N85" s="49">
        <v>30450</v>
      </c>
      <c r="O85" s="49">
        <v>33800</v>
      </c>
      <c r="P85" s="49">
        <v>36550</v>
      </c>
      <c r="Q85" s="49">
        <v>39250</v>
      </c>
      <c r="R85" s="49">
        <v>41950</v>
      </c>
      <c r="S85" s="49">
        <v>46630</v>
      </c>
      <c r="T85" s="49">
        <v>62600</v>
      </c>
      <c r="U85" s="49">
        <v>71550</v>
      </c>
      <c r="V85" s="49">
        <v>80500</v>
      </c>
      <c r="W85" s="49">
        <v>89400</v>
      </c>
      <c r="X85" s="49">
        <v>96600</v>
      </c>
      <c r="Y85" s="49">
        <v>103750</v>
      </c>
      <c r="Z85" s="49">
        <v>110900</v>
      </c>
      <c r="AA85" s="49">
        <v>118050</v>
      </c>
      <c r="AB85" s="47" t="s">
        <v>381</v>
      </c>
      <c r="AC85" s="47" t="s">
        <v>81</v>
      </c>
      <c r="AD85"/>
      <c r="AE85" s="47" t="s">
        <v>173</v>
      </c>
      <c r="AF85">
        <v>865</v>
      </c>
      <c r="AG85">
        <v>1054</v>
      </c>
      <c r="AH85">
        <v>1302</v>
      </c>
      <c r="AI85">
        <v>1609</v>
      </c>
      <c r="AJ85">
        <v>1907</v>
      </c>
    </row>
    <row r="86" spans="1:36" ht="14.5" x14ac:dyDescent="0.35">
      <c r="A86" s="47" t="s">
        <v>174</v>
      </c>
      <c r="B86" t="s">
        <v>81</v>
      </c>
      <c r="C86" s="47">
        <v>112700</v>
      </c>
      <c r="D86" s="47">
        <v>39450</v>
      </c>
      <c r="E86" s="49">
        <v>45100</v>
      </c>
      <c r="F86" s="49">
        <v>50750</v>
      </c>
      <c r="G86" s="49">
        <v>56350</v>
      </c>
      <c r="H86" s="49">
        <v>60900</v>
      </c>
      <c r="I86" s="49">
        <v>65400</v>
      </c>
      <c r="J86" s="49">
        <v>69900</v>
      </c>
      <c r="K86" s="49">
        <v>74400</v>
      </c>
      <c r="L86" s="49">
        <v>23700</v>
      </c>
      <c r="M86" s="49">
        <v>27050</v>
      </c>
      <c r="N86" s="49">
        <v>30450</v>
      </c>
      <c r="O86" s="49">
        <v>33800</v>
      </c>
      <c r="P86" s="49">
        <v>36550</v>
      </c>
      <c r="Q86" s="49">
        <v>39250</v>
      </c>
      <c r="R86" s="49">
        <v>41950</v>
      </c>
      <c r="S86" s="49">
        <v>46630</v>
      </c>
      <c r="T86" s="49">
        <v>62600</v>
      </c>
      <c r="U86" s="49">
        <v>71550</v>
      </c>
      <c r="V86" s="49">
        <v>80500</v>
      </c>
      <c r="W86" s="49">
        <v>89400</v>
      </c>
      <c r="X86" s="49">
        <v>96600</v>
      </c>
      <c r="Y86" s="49">
        <v>103750</v>
      </c>
      <c r="Z86" s="49">
        <v>110900</v>
      </c>
      <c r="AA86" s="49">
        <v>118050</v>
      </c>
      <c r="AB86" s="47" t="s">
        <v>381</v>
      </c>
      <c r="AC86" s="47" t="s">
        <v>81</v>
      </c>
      <c r="AD86"/>
      <c r="AE86" s="47" t="s">
        <v>174</v>
      </c>
      <c r="AF86">
        <v>865</v>
      </c>
      <c r="AG86">
        <v>1054</v>
      </c>
      <c r="AH86">
        <v>1302</v>
      </c>
      <c r="AI86">
        <v>1609</v>
      </c>
      <c r="AJ86">
        <v>1907</v>
      </c>
    </row>
    <row r="87" spans="1:36" ht="14.5" x14ac:dyDescent="0.35">
      <c r="A87" s="47" t="s">
        <v>175</v>
      </c>
      <c r="B87" t="s">
        <v>83</v>
      </c>
      <c r="C87" s="47">
        <v>113600</v>
      </c>
      <c r="D87" s="47">
        <v>39800</v>
      </c>
      <c r="E87" s="49">
        <v>45450</v>
      </c>
      <c r="F87" s="49">
        <v>51150</v>
      </c>
      <c r="G87" s="49">
        <v>56800</v>
      </c>
      <c r="H87" s="49">
        <v>61350</v>
      </c>
      <c r="I87" s="49">
        <v>65900</v>
      </c>
      <c r="J87" s="49">
        <v>70450</v>
      </c>
      <c r="K87" s="49">
        <v>75000</v>
      </c>
      <c r="L87" s="49">
        <v>23900</v>
      </c>
      <c r="M87" s="49">
        <v>27300</v>
      </c>
      <c r="N87" s="49">
        <v>30700</v>
      </c>
      <c r="O87" s="49">
        <v>34100</v>
      </c>
      <c r="P87" s="49">
        <v>36850</v>
      </c>
      <c r="Q87" s="49">
        <v>39600</v>
      </c>
      <c r="R87" s="49">
        <v>42300</v>
      </c>
      <c r="S87" s="49">
        <v>46630</v>
      </c>
      <c r="T87" s="49">
        <v>62600</v>
      </c>
      <c r="U87" s="49">
        <v>71550</v>
      </c>
      <c r="V87" s="49">
        <v>80500</v>
      </c>
      <c r="W87" s="49">
        <v>89400</v>
      </c>
      <c r="X87" s="49">
        <v>96600</v>
      </c>
      <c r="Y87" s="49">
        <v>103750</v>
      </c>
      <c r="Z87" s="49">
        <v>110900</v>
      </c>
      <c r="AA87" s="49">
        <v>118050</v>
      </c>
      <c r="AB87" s="47" t="s">
        <v>381</v>
      </c>
      <c r="AC87" s="47" t="s">
        <v>83</v>
      </c>
      <c r="AD87"/>
      <c r="AE87" s="47" t="s">
        <v>175</v>
      </c>
      <c r="AF87">
        <v>967</v>
      </c>
      <c r="AG87">
        <v>1224</v>
      </c>
      <c r="AH87">
        <v>1456</v>
      </c>
      <c r="AI87">
        <v>1800</v>
      </c>
      <c r="AJ87">
        <v>2492</v>
      </c>
    </row>
    <row r="88" spans="1:36" ht="14.5" x14ac:dyDescent="0.35">
      <c r="A88" s="47" t="s">
        <v>176</v>
      </c>
      <c r="B88" t="s">
        <v>102</v>
      </c>
      <c r="C88" s="47">
        <v>103900</v>
      </c>
      <c r="D88" s="47">
        <v>39450</v>
      </c>
      <c r="E88" s="49">
        <v>45050</v>
      </c>
      <c r="F88" s="49">
        <v>50700</v>
      </c>
      <c r="G88" s="49">
        <v>56300</v>
      </c>
      <c r="H88" s="49">
        <v>60850</v>
      </c>
      <c r="I88" s="49">
        <v>65350</v>
      </c>
      <c r="J88" s="49">
        <v>69850</v>
      </c>
      <c r="K88" s="49">
        <v>74350</v>
      </c>
      <c r="L88" s="49">
        <v>23700</v>
      </c>
      <c r="M88" s="49">
        <v>27050</v>
      </c>
      <c r="N88" s="49">
        <v>30450</v>
      </c>
      <c r="O88" s="49">
        <v>33800</v>
      </c>
      <c r="P88" s="49">
        <v>36550</v>
      </c>
      <c r="Q88" s="49">
        <v>39250</v>
      </c>
      <c r="R88" s="49">
        <v>41950</v>
      </c>
      <c r="S88" s="49">
        <v>46630</v>
      </c>
      <c r="T88" s="49">
        <v>62600</v>
      </c>
      <c r="U88" s="49">
        <v>71550</v>
      </c>
      <c r="V88" s="49">
        <v>80500</v>
      </c>
      <c r="W88" s="49">
        <v>89400</v>
      </c>
      <c r="X88" s="49">
        <v>96600</v>
      </c>
      <c r="Y88" s="49">
        <v>103750</v>
      </c>
      <c r="Z88" s="49">
        <v>110900</v>
      </c>
      <c r="AA88" s="49">
        <v>118050</v>
      </c>
      <c r="AB88" s="47" t="s">
        <v>381</v>
      </c>
      <c r="AC88" s="47" t="s">
        <v>102</v>
      </c>
      <c r="AD88"/>
      <c r="AE88" s="47" t="s">
        <v>176</v>
      </c>
      <c r="AF88">
        <v>911</v>
      </c>
      <c r="AG88">
        <v>1101</v>
      </c>
      <c r="AH88">
        <v>1371</v>
      </c>
      <c r="AI88">
        <v>1765</v>
      </c>
      <c r="AJ88">
        <v>2094</v>
      </c>
    </row>
    <row r="89" spans="1:36" ht="14.5" x14ac:dyDescent="0.35">
      <c r="A89" s="47" t="s">
        <v>177</v>
      </c>
      <c r="B89" t="s">
        <v>99</v>
      </c>
      <c r="C89" s="47">
        <v>102700</v>
      </c>
      <c r="D89" s="47">
        <v>39450</v>
      </c>
      <c r="E89" s="49">
        <v>45050</v>
      </c>
      <c r="F89" s="49">
        <v>50700</v>
      </c>
      <c r="G89" s="49">
        <v>56300</v>
      </c>
      <c r="H89" s="49">
        <v>60850</v>
      </c>
      <c r="I89" s="49">
        <v>65350</v>
      </c>
      <c r="J89" s="49">
        <v>69850</v>
      </c>
      <c r="K89" s="49">
        <v>74350</v>
      </c>
      <c r="L89" s="49">
        <v>23700</v>
      </c>
      <c r="M89" s="49">
        <v>27050</v>
      </c>
      <c r="N89" s="49">
        <v>30450</v>
      </c>
      <c r="O89" s="49">
        <v>33800</v>
      </c>
      <c r="P89" s="49">
        <v>36550</v>
      </c>
      <c r="Q89" s="49">
        <v>39250</v>
      </c>
      <c r="R89" s="49">
        <v>41950</v>
      </c>
      <c r="S89" s="49">
        <v>46630</v>
      </c>
      <c r="T89" s="49">
        <v>62600</v>
      </c>
      <c r="U89" s="49">
        <v>71550</v>
      </c>
      <c r="V89" s="49">
        <v>80500</v>
      </c>
      <c r="W89" s="49">
        <v>89400</v>
      </c>
      <c r="X89" s="49">
        <v>96600</v>
      </c>
      <c r="Y89" s="49">
        <v>103750</v>
      </c>
      <c r="Z89" s="49">
        <v>110900</v>
      </c>
      <c r="AA89" s="49">
        <v>118050</v>
      </c>
      <c r="AB89" s="47" t="s">
        <v>381</v>
      </c>
      <c r="AC89" s="47" t="s">
        <v>99</v>
      </c>
      <c r="AD89"/>
      <c r="AE89" s="47" t="s">
        <v>177</v>
      </c>
      <c r="AF89">
        <v>833</v>
      </c>
      <c r="AG89">
        <v>1006</v>
      </c>
      <c r="AH89">
        <v>1254</v>
      </c>
      <c r="AI89">
        <v>1616</v>
      </c>
      <c r="AJ89">
        <v>2102</v>
      </c>
    </row>
    <row r="90" spans="1:36" ht="14.5" x14ac:dyDescent="0.35">
      <c r="A90" s="47" t="s">
        <v>178</v>
      </c>
      <c r="B90" t="s">
        <v>88</v>
      </c>
      <c r="C90" s="47">
        <v>112600</v>
      </c>
      <c r="D90" s="47">
        <v>39450</v>
      </c>
      <c r="E90" s="49">
        <v>45050</v>
      </c>
      <c r="F90" s="49">
        <v>50700</v>
      </c>
      <c r="G90" s="49">
        <v>56300</v>
      </c>
      <c r="H90" s="49">
        <v>60850</v>
      </c>
      <c r="I90" s="49">
        <v>65350</v>
      </c>
      <c r="J90" s="49">
        <v>69850</v>
      </c>
      <c r="K90" s="49">
        <v>74350</v>
      </c>
      <c r="L90" s="49">
        <v>23700</v>
      </c>
      <c r="M90" s="49">
        <v>27050</v>
      </c>
      <c r="N90" s="49">
        <v>30450</v>
      </c>
      <c r="O90" s="49">
        <v>33800</v>
      </c>
      <c r="P90" s="49">
        <v>36550</v>
      </c>
      <c r="Q90" s="49">
        <v>39250</v>
      </c>
      <c r="R90" s="49">
        <v>41950</v>
      </c>
      <c r="S90" s="49">
        <v>46630</v>
      </c>
      <c r="T90" s="49">
        <v>62600</v>
      </c>
      <c r="U90" s="49">
        <v>71550</v>
      </c>
      <c r="V90" s="49">
        <v>80500</v>
      </c>
      <c r="W90" s="49">
        <v>89400</v>
      </c>
      <c r="X90" s="49">
        <v>96600</v>
      </c>
      <c r="Y90" s="49">
        <v>103750</v>
      </c>
      <c r="Z90" s="49">
        <v>110900</v>
      </c>
      <c r="AA90" s="49">
        <v>118050</v>
      </c>
      <c r="AB90" s="47" t="s">
        <v>381</v>
      </c>
      <c r="AC90" s="47" t="s">
        <v>88</v>
      </c>
      <c r="AD90"/>
      <c r="AE90" s="47" t="s">
        <v>178</v>
      </c>
      <c r="AF90">
        <v>850</v>
      </c>
      <c r="AG90">
        <v>981</v>
      </c>
      <c r="AH90">
        <v>1280</v>
      </c>
      <c r="AI90">
        <v>1582</v>
      </c>
      <c r="AJ90">
        <v>1736</v>
      </c>
    </row>
    <row r="91" spans="1:36" ht="14.5" x14ac:dyDescent="0.35">
      <c r="A91" s="47" t="s">
        <v>179</v>
      </c>
      <c r="B91" t="s">
        <v>172</v>
      </c>
      <c r="C91" s="47">
        <v>87400</v>
      </c>
      <c r="D91" s="47">
        <v>39450</v>
      </c>
      <c r="E91" s="49">
        <v>45050</v>
      </c>
      <c r="F91" s="49">
        <v>50700</v>
      </c>
      <c r="G91" s="49">
        <v>56300</v>
      </c>
      <c r="H91" s="49">
        <v>60850</v>
      </c>
      <c r="I91" s="49">
        <v>65350</v>
      </c>
      <c r="J91" s="49">
        <v>69850</v>
      </c>
      <c r="K91" s="49">
        <v>74350</v>
      </c>
      <c r="L91" s="49">
        <v>23700</v>
      </c>
      <c r="M91" s="49">
        <v>27050</v>
      </c>
      <c r="N91" s="49">
        <v>30450</v>
      </c>
      <c r="O91" s="49">
        <v>33800</v>
      </c>
      <c r="P91" s="49">
        <v>36550</v>
      </c>
      <c r="Q91" s="49">
        <v>39250</v>
      </c>
      <c r="R91" s="49">
        <v>41950</v>
      </c>
      <c r="S91" s="49">
        <v>46630</v>
      </c>
      <c r="T91" s="49">
        <v>62600</v>
      </c>
      <c r="U91" s="49">
        <v>71550</v>
      </c>
      <c r="V91" s="49">
        <v>80500</v>
      </c>
      <c r="W91" s="49">
        <v>89400</v>
      </c>
      <c r="X91" s="49">
        <v>96600</v>
      </c>
      <c r="Y91" s="49">
        <v>103750</v>
      </c>
      <c r="Z91" s="49">
        <v>110900</v>
      </c>
      <c r="AA91" s="49">
        <v>118050</v>
      </c>
      <c r="AB91" s="47" t="s">
        <v>381</v>
      </c>
      <c r="AC91" s="47" t="s">
        <v>172</v>
      </c>
      <c r="AD91"/>
      <c r="AE91" s="47" t="s">
        <v>179</v>
      </c>
      <c r="AF91">
        <v>791</v>
      </c>
      <c r="AG91">
        <v>960</v>
      </c>
      <c r="AH91">
        <v>1190</v>
      </c>
      <c r="AI91">
        <v>1485</v>
      </c>
      <c r="AJ91">
        <v>1749</v>
      </c>
    </row>
    <row r="92" spans="1:36" ht="14.5" x14ac:dyDescent="0.35">
      <c r="A92" s="47" t="s">
        <v>180</v>
      </c>
      <c r="B92" t="s">
        <v>81</v>
      </c>
      <c r="C92" s="47">
        <v>112700</v>
      </c>
      <c r="D92" s="47">
        <v>39450</v>
      </c>
      <c r="E92" s="49">
        <v>45100</v>
      </c>
      <c r="F92" s="49">
        <v>50750</v>
      </c>
      <c r="G92" s="49">
        <v>56350</v>
      </c>
      <c r="H92" s="49">
        <v>60900</v>
      </c>
      <c r="I92" s="49">
        <v>65400</v>
      </c>
      <c r="J92" s="49">
        <v>69900</v>
      </c>
      <c r="K92" s="49">
        <v>74400</v>
      </c>
      <c r="L92" s="49">
        <v>23700</v>
      </c>
      <c r="M92" s="49">
        <v>27050</v>
      </c>
      <c r="N92" s="49">
        <v>30450</v>
      </c>
      <c r="O92" s="49">
        <v>33800</v>
      </c>
      <c r="P92" s="49">
        <v>36550</v>
      </c>
      <c r="Q92" s="49">
        <v>39250</v>
      </c>
      <c r="R92" s="49">
        <v>41950</v>
      </c>
      <c r="S92" s="49">
        <v>46630</v>
      </c>
      <c r="T92" s="49">
        <v>62600</v>
      </c>
      <c r="U92" s="49">
        <v>71550</v>
      </c>
      <c r="V92" s="49">
        <v>80500</v>
      </c>
      <c r="W92" s="49">
        <v>89400</v>
      </c>
      <c r="X92" s="49">
        <v>96600</v>
      </c>
      <c r="Y92" s="49">
        <v>103750</v>
      </c>
      <c r="Z92" s="49">
        <v>110900</v>
      </c>
      <c r="AA92" s="49">
        <v>118050</v>
      </c>
      <c r="AB92" s="47" t="s">
        <v>381</v>
      </c>
      <c r="AC92" s="47" t="s">
        <v>81</v>
      </c>
      <c r="AD92"/>
      <c r="AE92" s="47" t="s">
        <v>180</v>
      </c>
      <c r="AF92">
        <v>865</v>
      </c>
      <c r="AG92">
        <v>1054</v>
      </c>
      <c r="AH92">
        <v>1302</v>
      </c>
      <c r="AI92">
        <v>1609</v>
      </c>
      <c r="AJ92">
        <v>1907</v>
      </c>
    </row>
    <row r="93" spans="1:36" ht="14.5" x14ac:dyDescent="0.35">
      <c r="A93" s="47" t="s">
        <v>181</v>
      </c>
      <c r="B93" t="s">
        <v>125</v>
      </c>
      <c r="C93" s="47">
        <v>180900</v>
      </c>
      <c r="D93" s="47">
        <v>58950</v>
      </c>
      <c r="E93" s="49">
        <v>67350</v>
      </c>
      <c r="F93" s="49">
        <v>75750</v>
      </c>
      <c r="G93" s="49">
        <v>84150</v>
      </c>
      <c r="H93" s="49">
        <v>90900</v>
      </c>
      <c r="I93" s="49">
        <v>97650</v>
      </c>
      <c r="J93" s="49">
        <v>104350</v>
      </c>
      <c r="K93" s="49">
        <v>111100</v>
      </c>
      <c r="L93" s="49">
        <v>35350</v>
      </c>
      <c r="M93" s="49">
        <v>40400</v>
      </c>
      <c r="N93" s="49">
        <v>45450</v>
      </c>
      <c r="O93" s="49">
        <v>50500</v>
      </c>
      <c r="P93" s="49">
        <v>54550</v>
      </c>
      <c r="Q93" s="49">
        <v>58600</v>
      </c>
      <c r="R93" s="49">
        <v>62650</v>
      </c>
      <c r="S93" s="49">
        <v>66700</v>
      </c>
      <c r="T93" s="49">
        <v>71550</v>
      </c>
      <c r="U93" s="49">
        <v>81750</v>
      </c>
      <c r="V93" s="49">
        <v>91950</v>
      </c>
      <c r="W93" s="49">
        <v>102150</v>
      </c>
      <c r="X93" s="49">
        <v>110350</v>
      </c>
      <c r="Y93" s="49">
        <v>118500</v>
      </c>
      <c r="Z93" s="49">
        <v>126700</v>
      </c>
      <c r="AA93" s="49">
        <v>134850</v>
      </c>
      <c r="AB93" s="47" t="s">
        <v>381</v>
      </c>
      <c r="AC93" s="47" t="s">
        <v>125</v>
      </c>
      <c r="AD93"/>
      <c r="AE93" s="47" t="s">
        <v>181</v>
      </c>
      <c r="AF93">
        <v>1520</v>
      </c>
      <c r="AG93">
        <v>1855</v>
      </c>
      <c r="AH93">
        <v>2230</v>
      </c>
      <c r="AI93">
        <v>2757</v>
      </c>
      <c r="AJ93">
        <v>3056</v>
      </c>
    </row>
    <row r="94" spans="1:36" ht="14.5" x14ac:dyDescent="0.35">
      <c r="A94" s="47" t="s">
        <v>182</v>
      </c>
      <c r="B94" t="s">
        <v>94</v>
      </c>
      <c r="C94" s="47">
        <v>134700</v>
      </c>
      <c r="D94" s="47">
        <v>45400</v>
      </c>
      <c r="E94" s="49">
        <v>51850</v>
      </c>
      <c r="F94" s="49">
        <v>58350</v>
      </c>
      <c r="G94" s="49">
        <v>64800</v>
      </c>
      <c r="H94" s="49">
        <v>70000</v>
      </c>
      <c r="I94" s="49">
        <v>75200</v>
      </c>
      <c r="J94" s="49">
        <v>80400</v>
      </c>
      <c r="K94" s="49">
        <v>85550</v>
      </c>
      <c r="L94" s="49">
        <v>27250</v>
      </c>
      <c r="M94" s="49">
        <v>31150</v>
      </c>
      <c r="N94" s="49">
        <v>35050</v>
      </c>
      <c r="O94" s="49">
        <v>38900</v>
      </c>
      <c r="P94" s="49">
        <v>42050</v>
      </c>
      <c r="Q94" s="49">
        <v>45150</v>
      </c>
      <c r="R94" s="49">
        <v>48250</v>
      </c>
      <c r="S94" s="49">
        <v>51350</v>
      </c>
      <c r="T94" s="49">
        <v>63000</v>
      </c>
      <c r="U94" s="49">
        <v>72000</v>
      </c>
      <c r="V94" s="49">
        <v>81000</v>
      </c>
      <c r="W94" s="49">
        <v>89950</v>
      </c>
      <c r="X94" s="49">
        <v>97150</v>
      </c>
      <c r="Y94" s="49">
        <v>104350</v>
      </c>
      <c r="Z94" s="49">
        <v>111550</v>
      </c>
      <c r="AA94" s="49">
        <v>118750</v>
      </c>
      <c r="AB94" s="47" t="s">
        <v>381</v>
      </c>
      <c r="AC94" s="47" t="s">
        <v>94</v>
      </c>
      <c r="AD94"/>
      <c r="AE94" s="47" t="s">
        <v>182</v>
      </c>
      <c r="AF94">
        <v>1203</v>
      </c>
      <c r="AG94">
        <v>1412</v>
      </c>
      <c r="AH94">
        <v>1810</v>
      </c>
      <c r="AI94">
        <v>2291</v>
      </c>
      <c r="AJ94">
        <v>2487</v>
      </c>
    </row>
    <row r="95" spans="1:36" ht="14.5" x14ac:dyDescent="0.35">
      <c r="A95" s="47" t="s">
        <v>183</v>
      </c>
      <c r="B95" t="s">
        <v>88</v>
      </c>
      <c r="C95" s="47">
        <v>112600</v>
      </c>
      <c r="D95" s="47">
        <v>39450</v>
      </c>
      <c r="E95" s="49">
        <v>45050</v>
      </c>
      <c r="F95" s="49">
        <v>50700</v>
      </c>
      <c r="G95" s="49">
        <v>56300</v>
      </c>
      <c r="H95" s="49">
        <v>60850</v>
      </c>
      <c r="I95" s="49">
        <v>65350</v>
      </c>
      <c r="J95" s="49">
        <v>69850</v>
      </c>
      <c r="K95" s="49">
        <v>74350</v>
      </c>
      <c r="L95" s="49">
        <v>23700</v>
      </c>
      <c r="M95" s="49">
        <v>27050</v>
      </c>
      <c r="N95" s="49">
        <v>30450</v>
      </c>
      <c r="O95" s="49">
        <v>33800</v>
      </c>
      <c r="P95" s="49">
        <v>36550</v>
      </c>
      <c r="Q95" s="49">
        <v>39250</v>
      </c>
      <c r="R95" s="49">
        <v>41950</v>
      </c>
      <c r="S95" s="49">
        <v>46630</v>
      </c>
      <c r="T95" s="49">
        <v>62600</v>
      </c>
      <c r="U95" s="49">
        <v>71550</v>
      </c>
      <c r="V95" s="49">
        <v>80500</v>
      </c>
      <c r="W95" s="49">
        <v>89400</v>
      </c>
      <c r="X95" s="49">
        <v>96600</v>
      </c>
      <c r="Y95" s="49">
        <v>103750</v>
      </c>
      <c r="Z95" s="49">
        <v>110900</v>
      </c>
      <c r="AA95" s="49">
        <v>118050</v>
      </c>
      <c r="AB95" s="47" t="s">
        <v>381</v>
      </c>
      <c r="AC95" s="47" t="s">
        <v>88</v>
      </c>
      <c r="AD95"/>
      <c r="AE95" s="47" t="s">
        <v>183</v>
      </c>
      <c r="AF95">
        <v>850</v>
      </c>
      <c r="AG95">
        <v>981</v>
      </c>
      <c r="AH95">
        <v>1280</v>
      </c>
      <c r="AI95">
        <v>1582</v>
      </c>
      <c r="AJ95">
        <v>1736</v>
      </c>
    </row>
    <row r="96" spans="1:36" ht="14.5" x14ac:dyDescent="0.35">
      <c r="A96" s="47" t="s">
        <v>184</v>
      </c>
      <c r="B96" t="s">
        <v>92</v>
      </c>
      <c r="C96" s="47">
        <v>99700</v>
      </c>
      <c r="D96" s="47">
        <v>39450</v>
      </c>
      <c r="E96" s="49">
        <v>45050</v>
      </c>
      <c r="F96" s="49">
        <v>50700</v>
      </c>
      <c r="G96" s="49">
        <v>56300</v>
      </c>
      <c r="H96" s="49">
        <v>60850</v>
      </c>
      <c r="I96" s="49">
        <v>65350</v>
      </c>
      <c r="J96" s="49">
        <v>69850</v>
      </c>
      <c r="K96" s="49">
        <v>74350</v>
      </c>
      <c r="L96" s="49">
        <v>23700</v>
      </c>
      <c r="M96" s="49">
        <v>27050</v>
      </c>
      <c r="N96" s="49">
        <v>30450</v>
      </c>
      <c r="O96" s="49">
        <v>33800</v>
      </c>
      <c r="P96" s="49">
        <v>36550</v>
      </c>
      <c r="Q96" s="49">
        <v>39250</v>
      </c>
      <c r="R96" s="49">
        <v>41950</v>
      </c>
      <c r="S96" s="49">
        <v>46630</v>
      </c>
      <c r="T96" s="49">
        <v>62600</v>
      </c>
      <c r="U96" s="49">
        <v>71550</v>
      </c>
      <c r="V96" s="49">
        <v>80500</v>
      </c>
      <c r="W96" s="49">
        <v>89400</v>
      </c>
      <c r="X96" s="49">
        <v>96600</v>
      </c>
      <c r="Y96" s="49">
        <v>103750</v>
      </c>
      <c r="Z96" s="49">
        <v>110900</v>
      </c>
      <c r="AA96" s="49">
        <v>118050</v>
      </c>
      <c r="AB96" s="47" t="s">
        <v>381</v>
      </c>
      <c r="AC96" s="47" t="s">
        <v>92</v>
      </c>
      <c r="AD96"/>
      <c r="AE96" s="47" t="s">
        <v>184</v>
      </c>
      <c r="AF96">
        <v>1048</v>
      </c>
      <c r="AG96">
        <v>1186</v>
      </c>
      <c r="AH96">
        <v>1447</v>
      </c>
      <c r="AI96">
        <v>1789</v>
      </c>
      <c r="AJ96">
        <v>1995</v>
      </c>
    </row>
    <row r="97" spans="1:36" ht="14.5" x14ac:dyDescent="0.35">
      <c r="A97" s="47" t="s">
        <v>185</v>
      </c>
      <c r="B97" t="s">
        <v>99</v>
      </c>
      <c r="C97" s="47">
        <v>102700</v>
      </c>
      <c r="D97" s="47">
        <v>39450</v>
      </c>
      <c r="E97" s="49">
        <v>45050</v>
      </c>
      <c r="F97" s="49">
        <v>50700</v>
      </c>
      <c r="G97" s="49">
        <v>56300</v>
      </c>
      <c r="H97" s="49">
        <v>60850</v>
      </c>
      <c r="I97" s="49">
        <v>65350</v>
      </c>
      <c r="J97" s="49">
        <v>69850</v>
      </c>
      <c r="K97" s="49">
        <v>74350</v>
      </c>
      <c r="L97" s="49">
        <v>23700</v>
      </c>
      <c r="M97" s="49">
        <v>27050</v>
      </c>
      <c r="N97" s="49">
        <v>30450</v>
      </c>
      <c r="O97" s="49">
        <v>33800</v>
      </c>
      <c r="P97" s="49">
        <v>36550</v>
      </c>
      <c r="Q97" s="49">
        <v>39250</v>
      </c>
      <c r="R97" s="49">
        <v>41950</v>
      </c>
      <c r="S97" s="49">
        <v>46630</v>
      </c>
      <c r="T97" s="49">
        <v>62600</v>
      </c>
      <c r="U97" s="49">
        <v>71550</v>
      </c>
      <c r="V97" s="49">
        <v>80500</v>
      </c>
      <c r="W97" s="49">
        <v>89400</v>
      </c>
      <c r="X97" s="49">
        <v>96600</v>
      </c>
      <c r="Y97" s="49">
        <v>103750</v>
      </c>
      <c r="Z97" s="49">
        <v>110900</v>
      </c>
      <c r="AA97" s="49">
        <v>118050</v>
      </c>
      <c r="AB97" s="47" t="s">
        <v>381</v>
      </c>
      <c r="AC97" s="47" t="s">
        <v>99</v>
      </c>
      <c r="AD97"/>
      <c r="AE97" s="47" t="s">
        <v>185</v>
      </c>
      <c r="AF97">
        <v>833</v>
      </c>
      <c r="AG97">
        <v>1006</v>
      </c>
      <c r="AH97">
        <v>1254</v>
      </c>
      <c r="AI97">
        <v>1616</v>
      </c>
      <c r="AJ97">
        <v>2102</v>
      </c>
    </row>
    <row r="98" spans="1:36" ht="14.5" x14ac:dyDescent="0.35">
      <c r="A98" s="47" t="s">
        <v>186</v>
      </c>
      <c r="B98" t="s">
        <v>88</v>
      </c>
      <c r="C98" s="47">
        <v>112600</v>
      </c>
      <c r="D98" s="47">
        <v>39450</v>
      </c>
      <c r="E98" s="49">
        <v>45050</v>
      </c>
      <c r="F98" s="49">
        <v>50700</v>
      </c>
      <c r="G98" s="49">
        <v>56300</v>
      </c>
      <c r="H98" s="49">
        <v>60850</v>
      </c>
      <c r="I98" s="49">
        <v>65350</v>
      </c>
      <c r="J98" s="49">
        <v>69850</v>
      </c>
      <c r="K98" s="49">
        <v>74350</v>
      </c>
      <c r="L98" s="49">
        <v>23700</v>
      </c>
      <c r="M98" s="49">
        <v>27050</v>
      </c>
      <c r="N98" s="49">
        <v>30450</v>
      </c>
      <c r="O98" s="49">
        <v>33800</v>
      </c>
      <c r="P98" s="49">
        <v>36550</v>
      </c>
      <c r="Q98" s="49">
        <v>39250</v>
      </c>
      <c r="R98" s="49">
        <v>41950</v>
      </c>
      <c r="S98" s="49">
        <v>46630</v>
      </c>
      <c r="T98" s="49">
        <v>62600</v>
      </c>
      <c r="U98" s="49">
        <v>71550</v>
      </c>
      <c r="V98" s="49">
        <v>80500</v>
      </c>
      <c r="W98" s="49">
        <v>89400</v>
      </c>
      <c r="X98" s="49">
        <v>96600</v>
      </c>
      <c r="Y98" s="49">
        <v>103750</v>
      </c>
      <c r="Z98" s="49">
        <v>110900</v>
      </c>
      <c r="AA98" s="49">
        <v>118050</v>
      </c>
      <c r="AB98" s="47" t="s">
        <v>381</v>
      </c>
      <c r="AC98" s="47" t="s">
        <v>88</v>
      </c>
      <c r="AD98"/>
      <c r="AE98" s="47" t="s">
        <v>186</v>
      </c>
      <c r="AF98">
        <v>850</v>
      </c>
      <c r="AG98">
        <v>981</v>
      </c>
      <c r="AH98">
        <v>1280</v>
      </c>
      <c r="AI98">
        <v>1582</v>
      </c>
      <c r="AJ98">
        <v>1736</v>
      </c>
    </row>
    <row r="99" spans="1:36" ht="14.5" x14ac:dyDescent="0.35">
      <c r="A99" s="47" t="s">
        <v>187</v>
      </c>
      <c r="B99" t="s">
        <v>81</v>
      </c>
      <c r="C99" s="47">
        <v>112700</v>
      </c>
      <c r="D99" s="47">
        <v>39450</v>
      </c>
      <c r="E99" s="49">
        <v>45100</v>
      </c>
      <c r="F99" s="49">
        <v>50750</v>
      </c>
      <c r="G99" s="49">
        <v>56350</v>
      </c>
      <c r="H99" s="49">
        <v>60900</v>
      </c>
      <c r="I99" s="49">
        <v>65400</v>
      </c>
      <c r="J99" s="49">
        <v>69900</v>
      </c>
      <c r="K99" s="49">
        <v>74400</v>
      </c>
      <c r="L99" s="49">
        <v>23700</v>
      </c>
      <c r="M99" s="49">
        <v>27050</v>
      </c>
      <c r="N99" s="49">
        <v>30450</v>
      </c>
      <c r="O99" s="49">
        <v>33800</v>
      </c>
      <c r="P99" s="49">
        <v>36550</v>
      </c>
      <c r="Q99" s="49">
        <v>39250</v>
      </c>
      <c r="R99" s="49">
        <v>41950</v>
      </c>
      <c r="S99" s="49">
        <v>46630</v>
      </c>
      <c r="T99" s="49">
        <v>62600</v>
      </c>
      <c r="U99" s="49">
        <v>71550</v>
      </c>
      <c r="V99" s="49">
        <v>80500</v>
      </c>
      <c r="W99" s="49">
        <v>89400</v>
      </c>
      <c r="X99" s="49">
        <v>96600</v>
      </c>
      <c r="Y99" s="49">
        <v>103750</v>
      </c>
      <c r="Z99" s="49">
        <v>110900</v>
      </c>
      <c r="AA99" s="49">
        <v>118050</v>
      </c>
      <c r="AB99" s="47" t="s">
        <v>381</v>
      </c>
      <c r="AC99" s="47" t="s">
        <v>81</v>
      </c>
      <c r="AD99"/>
      <c r="AE99" s="47" t="s">
        <v>187</v>
      </c>
      <c r="AF99">
        <v>865</v>
      </c>
      <c r="AG99">
        <v>1054</v>
      </c>
      <c r="AH99">
        <v>1302</v>
      </c>
      <c r="AI99">
        <v>1609</v>
      </c>
      <c r="AJ99">
        <v>1907</v>
      </c>
    </row>
    <row r="100" spans="1:36" ht="14.5" x14ac:dyDescent="0.35">
      <c r="A100" s="47" t="s">
        <v>188</v>
      </c>
      <c r="B100" t="s">
        <v>94</v>
      </c>
      <c r="C100" s="47">
        <v>134700</v>
      </c>
      <c r="D100" s="47">
        <v>45400</v>
      </c>
      <c r="E100" s="49">
        <v>51850</v>
      </c>
      <c r="F100" s="49">
        <v>58350</v>
      </c>
      <c r="G100" s="49">
        <v>64800</v>
      </c>
      <c r="H100" s="49">
        <v>70000</v>
      </c>
      <c r="I100" s="49">
        <v>75200</v>
      </c>
      <c r="J100" s="49">
        <v>80400</v>
      </c>
      <c r="K100" s="49">
        <v>85550</v>
      </c>
      <c r="L100" s="49">
        <v>27250</v>
      </c>
      <c r="M100" s="49">
        <v>31150</v>
      </c>
      <c r="N100" s="49">
        <v>35050</v>
      </c>
      <c r="O100" s="49">
        <v>38900</v>
      </c>
      <c r="P100" s="49">
        <v>42050</v>
      </c>
      <c r="Q100" s="49">
        <v>45150</v>
      </c>
      <c r="R100" s="49">
        <v>48250</v>
      </c>
      <c r="S100" s="49">
        <v>51350</v>
      </c>
      <c r="T100" s="49">
        <v>63000</v>
      </c>
      <c r="U100" s="49">
        <v>72000</v>
      </c>
      <c r="V100" s="49">
        <v>81000</v>
      </c>
      <c r="W100" s="49">
        <v>89950</v>
      </c>
      <c r="X100" s="49">
        <v>97150</v>
      </c>
      <c r="Y100" s="49">
        <v>104350</v>
      </c>
      <c r="Z100" s="49">
        <v>111550</v>
      </c>
      <c r="AA100" s="49">
        <v>118750</v>
      </c>
      <c r="AB100" s="47" t="s">
        <v>381</v>
      </c>
      <c r="AC100" s="47" t="s">
        <v>94</v>
      </c>
      <c r="AD100"/>
      <c r="AE100" s="47" t="s">
        <v>188</v>
      </c>
      <c r="AF100">
        <v>1203</v>
      </c>
      <c r="AG100">
        <v>1412</v>
      </c>
      <c r="AH100">
        <v>1810</v>
      </c>
      <c r="AI100">
        <v>2291</v>
      </c>
      <c r="AJ100">
        <v>2487</v>
      </c>
    </row>
    <row r="101" spans="1:36" ht="14.5" x14ac:dyDescent="0.35">
      <c r="A101" s="47" t="s">
        <v>189</v>
      </c>
      <c r="B101" t="s">
        <v>88</v>
      </c>
      <c r="C101" s="47">
        <v>112600</v>
      </c>
      <c r="D101" s="47">
        <v>39450</v>
      </c>
      <c r="E101" s="49">
        <v>45050</v>
      </c>
      <c r="F101" s="49">
        <v>50700</v>
      </c>
      <c r="G101" s="49">
        <v>56300</v>
      </c>
      <c r="H101" s="49">
        <v>60850</v>
      </c>
      <c r="I101" s="49">
        <v>65350</v>
      </c>
      <c r="J101" s="49">
        <v>69850</v>
      </c>
      <c r="K101" s="49">
        <v>74350</v>
      </c>
      <c r="L101" s="49">
        <v>23700</v>
      </c>
      <c r="M101" s="49">
        <v>27050</v>
      </c>
      <c r="N101" s="49">
        <v>30450</v>
      </c>
      <c r="O101" s="49">
        <v>33800</v>
      </c>
      <c r="P101" s="49">
        <v>36550</v>
      </c>
      <c r="Q101" s="49">
        <v>39250</v>
      </c>
      <c r="R101" s="49">
        <v>41950</v>
      </c>
      <c r="S101" s="49">
        <v>46630</v>
      </c>
      <c r="T101" s="49">
        <v>62600</v>
      </c>
      <c r="U101" s="49">
        <v>71550</v>
      </c>
      <c r="V101" s="49">
        <v>80500</v>
      </c>
      <c r="W101" s="49">
        <v>89400</v>
      </c>
      <c r="X101" s="49">
        <v>96600</v>
      </c>
      <c r="Y101" s="49">
        <v>103750</v>
      </c>
      <c r="Z101" s="49">
        <v>110900</v>
      </c>
      <c r="AA101" s="49">
        <v>118050</v>
      </c>
      <c r="AB101" s="47" t="s">
        <v>381</v>
      </c>
      <c r="AC101" s="47" t="s">
        <v>88</v>
      </c>
      <c r="AD101"/>
      <c r="AE101" s="47" t="s">
        <v>189</v>
      </c>
      <c r="AF101">
        <v>850</v>
      </c>
      <c r="AG101">
        <v>981</v>
      </c>
      <c r="AH101">
        <v>1280</v>
      </c>
      <c r="AI101">
        <v>1582</v>
      </c>
      <c r="AJ101">
        <v>1736</v>
      </c>
    </row>
    <row r="102" spans="1:36" ht="14.5" x14ac:dyDescent="0.35">
      <c r="A102" s="47" t="s">
        <v>190</v>
      </c>
      <c r="B102" t="s">
        <v>92</v>
      </c>
      <c r="C102" s="47">
        <v>99700</v>
      </c>
      <c r="D102" s="47">
        <v>39450</v>
      </c>
      <c r="E102" s="49">
        <v>45050</v>
      </c>
      <c r="F102" s="49">
        <v>50700</v>
      </c>
      <c r="G102" s="49">
        <v>56300</v>
      </c>
      <c r="H102" s="49">
        <v>60850</v>
      </c>
      <c r="I102" s="49">
        <v>65350</v>
      </c>
      <c r="J102" s="49">
        <v>69850</v>
      </c>
      <c r="K102" s="49">
        <v>74350</v>
      </c>
      <c r="L102" s="49">
        <v>23700</v>
      </c>
      <c r="M102" s="49">
        <v>27050</v>
      </c>
      <c r="N102" s="49">
        <v>30450</v>
      </c>
      <c r="O102" s="49">
        <v>33800</v>
      </c>
      <c r="P102" s="49">
        <v>36550</v>
      </c>
      <c r="Q102" s="49">
        <v>39250</v>
      </c>
      <c r="R102" s="49">
        <v>41950</v>
      </c>
      <c r="S102" s="49">
        <v>46630</v>
      </c>
      <c r="T102" s="49">
        <v>62600</v>
      </c>
      <c r="U102" s="49">
        <v>71550</v>
      </c>
      <c r="V102" s="49">
        <v>80500</v>
      </c>
      <c r="W102" s="49">
        <v>89400</v>
      </c>
      <c r="X102" s="49">
        <v>96600</v>
      </c>
      <c r="Y102" s="49">
        <v>103750</v>
      </c>
      <c r="Z102" s="49">
        <v>110900</v>
      </c>
      <c r="AA102" s="49">
        <v>118050</v>
      </c>
      <c r="AB102" s="47" t="s">
        <v>381</v>
      </c>
      <c r="AC102" s="47" t="s">
        <v>92</v>
      </c>
      <c r="AD102"/>
      <c r="AE102" s="47" t="s">
        <v>190</v>
      </c>
      <c r="AF102">
        <v>1048</v>
      </c>
      <c r="AG102">
        <v>1186</v>
      </c>
      <c r="AH102">
        <v>1447</v>
      </c>
      <c r="AI102">
        <v>1789</v>
      </c>
      <c r="AJ102">
        <v>1995</v>
      </c>
    </row>
    <row r="103" spans="1:36" ht="14.5" x14ac:dyDescent="0.35">
      <c r="A103" s="47" t="s">
        <v>191</v>
      </c>
      <c r="B103" t="s">
        <v>88</v>
      </c>
      <c r="C103" s="47">
        <v>112600</v>
      </c>
      <c r="D103" s="47">
        <v>39450</v>
      </c>
      <c r="E103" s="49">
        <v>45050</v>
      </c>
      <c r="F103" s="49">
        <v>50700</v>
      </c>
      <c r="G103" s="49">
        <v>56300</v>
      </c>
      <c r="H103" s="49">
        <v>60850</v>
      </c>
      <c r="I103" s="49">
        <v>65350</v>
      </c>
      <c r="J103" s="49">
        <v>69850</v>
      </c>
      <c r="K103" s="49">
        <v>74350</v>
      </c>
      <c r="L103" s="49">
        <v>23700</v>
      </c>
      <c r="M103" s="49">
        <v>27050</v>
      </c>
      <c r="N103" s="49">
        <v>30450</v>
      </c>
      <c r="O103" s="49">
        <v>33800</v>
      </c>
      <c r="P103" s="49">
        <v>36550</v>
      </c>
      <c r="Q103" s="49">
        <v>39250</v>
      </c>
      <c r="R103" s="49">
        <v>41950</v>
      </c>
      <c r="S103" s="49">
        <v>46630</v>
      </c>
      <c r="T103" s="49">
        <v>62600</v>
      </c>
      <c r="U103" s="49">
        <v>71550</v>
      </c>
      <c r="V103" s="49">
        <v>80500</v>
      </c>
      <c r="W103" s="49">
        <v>89400</v>
      </c>
      <c r="X103" s="49">
        <v>96600</v>
      </c>
      <c r="Y103" s="49">
        <v>103750</v>
      </c>
      <c r="Z103" s="49">
        <v>110900</v>
      </c>
      <c r="AA103" s="49">
        <v>118050</v>
      </c>
      <c r="AB103" s="47" t="s">
        <v>381</v>
      </c>
      <c r="AC103" s="47" t="s">
        <v>88</v>
      </c>
      <c r="AD103"/>
      <c r="AE103" s="47" t="s">
        <v>191</v>
      </c>
      <c r="AF103">
        <v>850</v>
      </c>
      <c r="AG103">
        <v>981</v>
      </c>
      <c r="AH103">
        <v>1280</v>
      </c>
      <c r="AI103">
        <v>1582</v>
      </c>
      <c r="AJ103">
        <v>1736</v>
      </c>
    </row>
    <row r="104" spans="1:36" ht="14.5" x14ac:dyDescent="0.35">
      <c r="A104" s="47" t="s">
        <v>192</v>
      </c>
      <c r="B104" t="s">
        <v>92</v>
      </c>
      <c r="C104" s="47">
        <v>99700</v>
      </c>
      <c r="D104" s="47">
        <v>39450</v>
      </c>
      <c r="E104" s="49">
        <v>45050</v>
      </c>
      <c r="F104" s="49">
        <v>50700</v>
      </c>
      <c r="G104" s="49">
        <v>56300</v>
      </c>
      <c r="H104" s="49">
        <v>60850</v>
      </c>
      <c r="I104" s="49">
        <v>65350</v>
      </c>
      <c r="J104" s="49">
        <v>69850</v>
      </c>
      <c r="K104" s="49">
        <v>74350</v>
      </c>
      <c r="L104" s="49">
        <v>23700</v>
      </c>
      <c r="M104" s="49">
        <v>27050</v>
      </c>
      <c r="N104" s="49">
        <v>30450</v>
      </c>
      <c r="O104" s="49">
        <v>33800</v>
      </c>
      <c r="P104" s="49">
        <v>36550</v>
      </c>
      <c r="Q104" s="49">
        <v>39250</v>
      </c>
      <c r="R104" s="49">
        <v>41950</v>
      </c>
      <c r="S104" s="49">
        <v>46630</v>
      </c>
      <c r="T104" s="49">
        <v>62600</v>
      </c>
      <c r="U104" s="49">
        <v>71550</v>
      </c>
      <c r="V104" s="49">
        <v>80500</v>
      </c>
      <c r="W104" s="49">
        <v>89400</v>
      </c>
      <c r="X104" s="49">
        <v>96600</v>
      </c>
      <c r="Y104" s="49">
        <v>103750</v>
      </c>
      <c r="Z104" s="49">
        <v>110900</v>
      </c>
      <c r="AA104" s="49">
        <v>118050</v>
      </c>
      <c r="AB104" s="47" t="s">
        <v>381</v>
      </c>
      <c r="AC104" s="47" t="s">
        <v>92</v>
      </c>
      <c r="AD104"/>
      <c r="AE104" s="47" t="s">
        <v>192</v>
      </c>
      <c r="AF104">
        <v>1048</v>
      </c>
      <c r="AG104">
        <v>1186</v>
      </c>
      <c r="AH104">
        <v>1447</v>
      </c>
      <c r="AI104">
        <v>1789</v>
      </c>
      <c r="AJ104">
        <v>1995</v>
      </c>
    </row>
    <row r="105" spans="1:36" ht="14.5" x14ac:dyDescent="0.35">
      <c r="A105" s="47" t="s">
        <v>193</v>
      </c>
      <c r="B105" t="s">
        <v>99</v>
      </c>
      <c r="C105" s="47">
        <v>102700</v>
      </c>
      <c r="D105" s="47">
        <v>39450</v>
      </c>
      <c r="E105" s="49">
        <v>45050</v>
      </c>
      <c r="F105" s="49">
        <v>50700</v>
      </c>
      <c r="G105" s="49">
        <v>56300</v>
      </c>
      <c r="H105" s="49">
        <v>60850</v>
      </c>
      <c r="I105" s="49">
        <v>65350</v>
      </c>
      <c r="J105" s="49">
        <v>69850</v>
      </c>
      <c r="K105" s="49">
        <v>74350</v>
      </c>
      <c r="L105" s="49">
        <v>23700</v>
      </c>
      <c r="M105" s="49">
        <v>27050</v>
      </c>
      <c r="N105" s="49">
        <v>30450</v>
      </c>
      <c r="O105" s="49">
        <v>33800</v>
      </c>
      <c r="P105" s="49">
        <v>36550</v>
      </c>
      <c r="Q105" s="49">
        <v>39250</v>
      </c>
      <c r="R105" s="49">
        <v>41950</v>
      </c>
      <c r="S105" s="49">
        <v>46630</v>
      </c>
      <c r="T105" s="49">
        <v>62600</v>
      </c>
      <c r="U105" s="49">
        <v>71550</v>
      </c>
      <c r="V105" s="49">
        <v>80500</v>
      </c>
      <c r="W105" s="49">
        <v>89400</v>
      </c>
      <c r="X105" s="49">
        <v>96600</v>
      </c>
      <c r="Y105" s="49">
        <v>103750</v>
      </c>
      <c r="Z105" s="49">
        <v>110900</v>
      </c>
      <c r="AA105" s="49">
        <v>118050</v>
      </c>
      <c r="AB105" s="47" t="s">
        <v>381</v>
      </c>
      <c r="AC105" s="47" t="s">
        <v>99</v>
      </c>
      <c r="AD105"/>
      <c r="AE105" s="47" t="s">
        <v>193</v>
      </c>
      <c r="AF105">
        <v>833</v>
      </c>
      <c r="AG105">
        <v>1006</v>
      </c>
      <c r="AH105">
        <v>1254</v>
      </c>
      <c r="AI105">
        <v>1616</v>
      </c>
      <c r="AJ105">
        <v>2102</v>
      </c>
    </row>
    <row r="106" spans="1:36" ht="14.5" x14ac:dyDescent="0.35">
      <c r="A106" s="47" t="s">
        <v>194</v>
      </c>
      <c r="B106" t="s">
        <v>125</v>
      </c>
      <c r="C106" s="47">
        <v>180900</v>
      </c>
      <c r="D106" s="47">
        <v>58950</v>
      </c>
      <c r="E106" s="49">
        <v>67350</v>
      </c>
      <c r="F106" s="49">
        <v>75750</v>
      </c>
      <c r="G106" s="49">
        <v>84150</v>
      </c>
      <c r="H106" s="49">
        <v>90900</v>
      </c>
      <c r="I106" s="49">
        <v>97650</v>
      </c>
      <c r="J106" s="49">
        <v>104350</v>
      </c>
      <c r="K106" s="49">
        <v>111100</v>
      </c>
      <c r="L106" s="49">
        <v>35350</v>
      </c>
      <c r="M106" s="49">
        <v>40400</v>
      </c>
      <c r="N106" s="49">
        <v>45450</v>
      </c>
      <c r="O106" s="49">
        <v>50500</v>
      </c>
      <c r="P106" s="49">
        <v>54550</v>
      </c>
      <c r="Q106" s="49">
        <v>58600</v>
      </c>
      <c r="R106" s="49">
        <v>62650</v>
      </c>
      <c r="S106" s="49">
        <v>66700</v>
      </c>
      <c r="T106" s="49">
        <v>71550</v>
      </c>
      <c r="U106" s="49">
        <v>81750</v>
      </c>
      <c r="V106" s="49">
        <v>91950</v>
      </c>
      <c r="W106" s="49">
        <v>102150</v>
      </c>
      <c r="X106" s="49">
        <v>110350</v>
      </c>
      <c r="Y106" s="49">
        <v>118500</v>
      </c>
      <c r="Z106" s="49">
        <v>126700</v>
      </c>
      <c r="AA106" s="49">
        <v>134850</v>
      </c>
      <c r="AB106" s="47" t="s">
        <v>381</v>
      </c>
      <c r="AC106" s="47" t="s">
        <v>125</v>
      </c>
      <c r="AD106"/>
      <c r="AE106" s="47" t="s">
        <v>194</v>
      </c>
      <c r="AF106">
        <v>1520</v>
      </c>
      <c r="AG106">
        <v>1855</v>
      </c>
      <c r="AH106">
        <v>2230</v>
      </c>
      <c r="AI106">
        <v>2757</v>
      </c>
      <c r="AJ106">
        <v>3056</v>
      </c>
    </row>
    <row r="107" spans="1:36" ht="14.5" x14ac:dyDescent="0.35">
      <c r="A107" s="47" t="s">
        <v>195</v>
      </c>
      <c r="B107" t="s">
        <v>99</v>
      </c>
      <c r="C107" s="47">
        <v>102700</v>
      </c>
      <c r="D107" s="47">
        <v>39450</v>
      </c>
      <c r="E107" s="49">
        <v>45050</v>
      </c>
      <c r="F107" s="49">
        <v>50700</v>
      </c>
      <c r="G107" s="49">
        <v>56300</v>
      </c>
      <c r="H107" s="49">
        <v>60850</v>
      </c>
      <c r="I107" s="49">
        <v>65350</v>
      </c>
      <c r="J107" s="49">
        <v>69850</v>
      </c>
      <c r="K107" s="49">
        <v>74350</v>
      </c>
      <c r="L107" s="49">
        <v>23700</v>
      </c>
      <c r="M107" s="49">
        <v>27050</v>
      </c>
      <c r="N107" s="49">
        <v>30450</v>
      </c>
      <c r="O107" s="49">
        <v>33800</v>
      </c>
      <c r="P107" s="49">
        <v>36550</v>
      </c>
      <c r="Q107" s="49">
        <v>39250</v>
      </c>
      <c r="R107" s="49">
        <v>41950</v>
      </c>
      <c r="S107" s="49">
        <v>46630</v>
      </c>
      <c r="T107" s="49">
        <v>62600</v>
      </c>
      <c r="U107" s="49">
        <v>71550</v>
      </c>
      <c r="V107" s="49">
        <v>80500</v>
      </c>
      <c r="W107" s="49">
        <v>89400</v>
      </c>
      <c r="X107" s="49">
        <v>96600</v>
      </c>
      <c r="Y107" s="49">
        <v>103750</v>
      </c>
      <c r="Z107" s="49">
        <v>110900</v>
      </c>
      <c r="AA107" s="49">
        <v>118050</v>
      </c>
      <c r="AB107" s="47" t="s">
        <v>381</v>
      </c>
      <c r="AC107" s="47" t="s">
        <v>99</v>
      </c>
      <c r="AD107"/>
      <c r="AE107" s="47" t="s">
        <v>195</v>
      </c>
      <c r="AF107">
        <v>833</v>
      </c>
      <c r="AG107">
        <v>1006</v>
      </c>
      <c r="AH107">
        <v>1254</v>
      </c>
      <c r="AI107">
        <v>1616</v>
      </c>
      <c r="AJ107">
        <v>2102</v>
      </c>
    </row>
    <row r="108" spans="1:36" ht="14.5" x14ac:dyDescent="0.35">
      <c r="A108" s="47" t="s">
        <v>196</v>
      </c>
      <c r="B108" t="s">
        <v>99</v>
      </c>
      <c r="C108" s="47">
        <v>102700</v>
      </c>
      <c r="D108" s="47">
        <v>39450</v>
      </c>
      <c r="E108" s="49">
        <v>45050</v>
      </c>
      <c r="F108" s="49">
        <v>50700</v>
      </c>
      <c r="G108" s="49">
        <v>56300</v>
      </c>
      <c r="H108" s="49">
        <v>60850</v>
      </c>
      <c r="I108" s="49">
        <v>65350</v>
      </c>
      <c r="J108" s="49">
        <v>69850</v>
      </c>
      <c r="K108" s="49">
        <v>74350</v>
      </c>
      <c r="L108" s="49">
        <v>23700</v>
      </c>
      <c r="M108" s="49">
        <v>27050</v>
      </c>
      <c r="N108" s="49">
        <v>30450</v>
      </c>
      <c r="O108" s="49">
        <v>33800</v>
      </c>
      <c r="P108" s="49">
        <v>36550</v>
      </c>
      <c r="Q108" s="49">
        <v>39250</v>
      </c>
      <c r="R108" s="49">
        <v>41950</v>
      </c>
      <c r="S108" s="49">
        <v>46630</v>
      </c>
      <c r="T108" s="49">
        <v>62600</v>
      </c>
      <c r="U108" s="49">
        <v>71550</v>
      </c>
      <c r="V108" s="49">
        <v>80500</v>
      </c>
      <c r="W108" s="49">
        <v>89400</v>
      </c>
      <c r="X108" s="49">
        <v>96600</v>
      </c>
      <c r="Y108" s="49">
        <v>103750</v>
      </c>
      <c r="Z108" s="49">
        <v>110900</v>
      </c>
      <c r="AA108" s="49">
        <v>118050</v>
      </c>
      <c r="AB108" s="47" t="s">
        <v>381</v>
      </c>
      <c r="AC108" s="47" t="s">
        <v>99</v>
      </c>
      <c r="AD108"/>
      <c r="AE108" s="47" t="s">
        <v>196</v>
      </c>
      <c r="AF108">
        <v>833</v>
      </c>
      <c r="AG108">
        <v>1006</v>
      </c>
      <c r="AH108">
        <v>1254</v>
      </c>
      <c r="AI108">
        <v>1616</v>
      </c>
      <c r="AJ108">
        <v>2102</v>
      </c>
    </row>
    <row r="109" spans="1:36" ht="14.5" x14ac:dyDescent="0.35">
      <c r="A109" s="47" t="s">
        <v>197</v>
      </c>
      <c r="B109" t="s">
        <v>115</v>
      </c>
      <c r="C109" s="47">
        <v>124900</v>
      </c>
      <c r="D109" s="47">
        <v>43750</v>
      </c>
      <c r="E109" s="49">
        <v>50000</v>
      </c>
      <c r="F109" s="49">
        <v>56250</v>
      </c>
      <c r="G109" s="49">
        <v>62450</v>
      </c>
      <c r="H109" s="49">
        <v>67450</v>
      </c>
      <c r="I109" s="49">
        <v>72450</v>
      </c>
      <c r="J109" s="49">
        <v>77450</v>
      </c>
      <c r="K109" s="49">
        <v>82450</v>
      </c>
      <c r="L109" s="49">
        <v>26250</v>
      </c>
      <c r="M109" s="49">
        <v>30000</v>
      </c>
      <c r="N109" s="49">
        <v>33750</v>
      </c>
      <c r="O109" s="49">
        <v>37450</v>
      </c>
      <c r="P109" s="49">
        <v>40450</v>
      </c>
      <c r="Q109" s="49">
        <v>43450</v>
      </c>
      <c r="R109" s="49">
        <v>46450</v>
      </c>
      <c r="S109" s="49">
        <v>49450</v>
      </c>
      <c r="T109" s="49">
        <v>62600</v>
      </c>
      <c r="U109" s="49">
        <v>71550</v>
      </c>
      <c r="V109" s="49">
        <v>80500</v>
      </c>
      <c r="W109" s="49">
        <v>89400</v>
      </c>
      <c r="X109" s="49">
        <v>96600</v>
      </c>
      <c r="Y109" s="49">
        <v>103750</v>
      </c>
      <c r="Z109" s="49">
        <v>110900</v>
      </c>
      <c r="AA109" s="49">
        <v>118050</v>
      </c>
      <c r="AB109" s="47" t="s">
        <v>381</v>
      </c>
      <c r="AC109" s="47" t="s">
        <v>115</v>
      </c>
      <c r="AD109"/>
      <c r="AE109" s="47" t="s">
        <v>197</v>
      </c>
      <c r="AF109">
        <v>957</v>
      </c>
      <c r="AG109">
        <v>1101</v>
      </c>
      <c r="AH109">
        <v>1441</v>
      </c>
      <c r="AI109">
        <v>2047</v>
      </c>
      <c r="AJ109">
        <v>2466</v>
      </c>
    </row>
    <row r="110" spans="1:36" ht="14.5" x14ac:dyDescent="0.35">
      <c r="A110" s="47" t="s">
        <v>198</v>
      </c>
      <c r="B110" t="s">
        <v>92</v>
      </c>
      <c r="C110" s="47">
        <v>99700</v>
      </c>
      <c r="D110" s="47">
        <v>39450</v>
      </c>
      <c r="E110" s="49">
        <v>45050</v>
      </c>
      <c r="F110" s="49">
        <v>50700</v>
      </c>
      <c r="G110" s="49">
        <v>56300</v>
      </c>
      <c r="H110" s="49">
        <v>60850</v>
      </c>
      <c r="I110" s="49">
        <v>65350</v>
      </c>
      <c r="J110" s="49">
        <v>69850</v>
      </c>
      <c r="K110" s="49">
        <v>74350</v>
      </c>
      <c r="L110" s="49">
        <v>23700</v>
      </c>
      <c r="M110" s="49">
        <v>27050</v>
      </c>
      <c r="N110" s="49">
        <v>30450</v>
      </c>
      <c r="O110" s="49">
        <v>33800</v>
      </c>
      <c r="P110" s="49">
        <v>36550</v>
      </c>
      <c r="Q110" s="49">
        <v>39250</v>
      </c>
      <c r="R110" s="49">
        <v>41950</v>
      </c>
      <c r="S110" s="49">
        <v>46630</v>
      </c>
      <c r="T110" s="49">
        <v>62600</v>
      </c>
      <c r="U110" s="49">
        <v>71550</v>
      </c>
      <c r="V110" s="49">
        <v>80500</v>
      </c>
      <c r="W110" s="49">
        <v>89400</v>
      </c>
      <c r="X110" s="49">
        <v>96600</v>
      </c>
      <c r="Y110" s="49">
        <v>103750</v>
      </c>
      <c r="Z110" s="49">
        <v>110900</v>
      </c>
      <c r="AA110" s="49">
        <v>118050</v>
      </c>
      <c r="AB110" s="47" t="s">
        <v>381</v>
      </c>
      <c r="AC110" s="47" t="s">
        <v>92</v>
      </c>
      <c r="AD110"/>
      <c r="AE110" s="47" t="s">
        <v>198</v>
      </c>
      <c r="AF110">
        <v>1048</v>
      </c>
      <c r="AG110">
        <v>1186</v>
      </c>
      <c r="AH110">
        <v>1447</v>
      </c>
      <c r="AI110">
        <v>1789</v>
      </c>
      <c r="AJ110">
        <v>1995</v>
      </c>
    </row>
    <row r="111" spans="1:36" ht="14.5" x14ac:dyDescent="0.35">
      <c r="A111" s="47" t="s">
        <v>199</v>
      </c>
      <c r="B111" t="s">
        <v>83</v>
      </c>
      <c r="C111" s="47">
        <v>113600</v>
      </c>
      <c r="D111" s="47">
        <v>39800</v>
      </c>
      <c r="E111" s="49">
        <v>45450</v>
      </c>
      <c r="F111" s="49">
        <v>51150</v>
      </c>
      <c r="G111" s="49">
        <v>56800</v>
      </c>
      <c r="H111" s="49">
        <v>61350</v>
      </c>
      <c r="I111" s="49">
        <v>65900</v>
      </c>
      <c r="J111" s="49">
        <v>70450</v>
      </c>
      <c r="K111" s="49">
        <v>75000</v>
      </c>
      <c r="L111" s="49">
        <v>23900</v>
      </c>
      <c r="M111" s="49">
        <v>27300</v>
      </c>
      <c r="N111" s="49">
        <v>30700</v>
      </c>
      <c r="O111" s="49">
        <v>34100</v>
      </c>
      <c r="P111" s="49">
        <v>36850</v>
      </c>
      <c r="Q111" s="49">
        <v>39600</v>
      </c>
      <c r="R111" s="49">
        <v>42300</v>
      </c>
      <c r="S111" s="49">
        <v>46630</v>
      </c>
      <c r="T111" s="49">
        <v>62600</v>
      </c>
      <c r="U111" s="49">
        <v>71550</v>
      </c>
      <c r="V111" s="49">
        <v>80500</v>
      </c>
      <c r="W111" s="49">
        <v>89400</v>
      </c>
      <c r="X111" s="49">
        <v>96600</v>
      </c>
      <c r="Y111" s="49">
        <v>103750</v>
      </c>
      <c r="Z111" s="49">
        <v>110900</v>
      </c>
      <c r="AA111" s="49">
        <v>118050</v>
      </c>
      <c r="AB111" s="47" t="s">
        <v>381</v>
      </c>
      <c r="AC111" s="47" t="s">
        <v>83</v>
      </c>
      <c r="AD111"/>
      <c r="AE111" s="47" t="s">
        <v>199</v>
      </c>
      <c r="AF111">
        <v>967</v>
      </c>
      <c r="AG111">
        <v>1224</v>
      </c>
      <c r="AH111">
        <v>1456</v>
      </c>
      <c r="AI111">
        <v>1800</v>
      </c>
      <c r="AJ111">
        <v>2492</v>
      </c>
    </row>
    <row r="112" spans="1:36" ht="14.5" x14ac:dyDescent="0.35">
      <c r="A112" s="47" t="s">
        <v>200</v>
      </c>
      <c r="B112" t="s">
        <v>85</v>
      </c>
      <c r="C112" s="47">
        <v>89800</v>
      </c>
      <c r="D112" s="47">
        <v>39450</v>
      </c>
      <c r="E112" s="49">
        <v>45050</v>
      </c>
      <c r="F112" s="49">
        <v>50700</v>
      </c>
      <c r="G112" s="49">
        <v>56300</v>
      </c>
      <c r="H112" s="49">
        <v>60850</v>
      </c>
      <c r="I112" s="49">
        <v>65350</v>
      </c>
      <c r="J112" s="49">
        <v>69850</v>
      </c>
      <c r="K112" s="49">
        <v>74350</v>
      </c>
      <c r="L112" s="49">
        <v>23700</v>
      </c>
      <c r="M112" s="49">
        <v>27050</v>
      </c>
      <c r="N112" s="49">
        <v>30450</v>
      </c>
      <c r="O112" s="49">
        <v>33800</v>
      </c>
      <c r="P112" s="49">
        <v>36550</v>
      </c>
      <c r="Q112" s="49">
        <v>39250</v>
      </c>
      <c r="R112" s="49">
        <v>41950</v>
      </c>
      <c r="S112" s="49">
        <v>46630</v>
      </c>
      <c r="T112" s="49">
        <v>62600</v>
      </c>
      <c r="U112" s="49">
        <v>71550</v>
      </c>
      <c r="V112" s="49">
        <v>80500</v>
      </c>
      <c r="W112" s="49">
        <v>89400</v>
      </c>
      <c r="X112" s="49">
        <v>96600</v>
      </c>
      <c r="Y112" s="49">
        <v>103750</v>
      </c>
      <c r="Z112" s="49">
        <v>110900</v>
      </c>
      <c r="AA112" s="49">
        <v>118050</v>
      </c>
      <c r="AB112" s="47" t="s">
        <v>381</v>
      </c>
      <c r="AC112" s="47" t="s">
        <v>85</v>
      </c>
      <c r="AD112"/>
      <c r="AE112" s="47" t="s">
        <v>200</v>
      </c>
      <c r="AF112">
        <v>848</v>
      </c>
      <c r="AG112">
        <v>854</v>
      </c>
      <c r="AH112">
        <v>1110</v>
      </c>
      <c r="AI112">
        <v>1388</v>
      </c>
      <c r="AJ112">
        <v>1875</v>
      </c>
    </row>
    <row r="113" spans="1:36" ht="14.5" x14ac:dyDescent="0.35">
      <c r="A113" s="47" t="s">
        <v>201</v>
      </c>
      <c r="B113" t="s">
        <v>81</v>
      </c>
      <c r="C113" s="47">
        <v>112700</v>
      </c>
      <c r="D113" s="47">
        <v>39450</v>
      </c>
      <c r="E113" s="49">
        <v>45100</v>
      </c>
      <c r="F113" s="49">
        <v>50750</v>
      </c>
      <c r="G113" s="49">
        <v>56350</v>
      </c>
      <c r="H113" s="49">
        <v>60900</v>
      </c>
      <c r="I113" s="49">
        <v>65400</v>
      </c>
      <c r="J113" s="49">
        <v>69900</v>
      </c>
      <c r="K113" s="49">
        <v>74400</v>
      </c>
      <c r="L113" s="49">
        <v>23700</v>
      </c>
      <c r="M113" s="49">
        <v>27050</v>
      </c>
      <c r="N113" s="49">
        <v>30450</v>
      </c>
      <c r="O113" s="49">
        <v>33800</v>
      </c>
      <c r="P113" s="49">
        <v>36550</v>
      </c>
      <c r="Q113" s="49">
        <v>39250</v>
      </c>
      <c r="R113" s="49">
        <v>41950</v>
      </c>
      <c r="S113" s="49">
        <v>46630</v>
      </c>
      <c r="T113" s="49">
        <v>62600</v>
      </c>
      <c r="U113" s="49">
        <v>71550</v>
      </c>
      <c r="V113" s="49">
        <v>80500</v>
      </c>
      <c r="W113" s="49">
        <v>89400</v>
      </c>
      <c r="X113" s="49">
        <v>96600</v>
      </c>
      <c r="Y113" s="49">
        <v>103750</v>
      </c>
      <c r="Z113" s="49">
        <v>110900</v>
      </c>
      <c r="AA113" s="49">
        <v>118050</v>
      </c>
      <c r="AB113" s="47" t="s">
        <v>381</v>
      </c>
      <c r="AC113" s="47" t="s">
        <v>81</v>
      </c>
      <c r="AD113"/>
      <c r="AE113" s="47" t="s">
        <v>201</v>
      </c>
      <c r="AF113">
        <v>865</v>
      </c>
      <c r="AG113">
        <v>1054</v>
      </c>
      <c r="AH113">
        <v>1302</v>
      </c>
      <c r="AI113">
        <v>1609</v>
      </c>
      <c r="AJ113">
        <v>1907</v>
      </c>
    </row>
    <row r="114" spans="1:36" ht="14.5" x14ac:dyDescent="0.35">
      <c r="A114" s="47" t="s">
        <v>202</v>
      </c>
      <c r="B114" t="s">
        <v>88</v>
      </c>
      <c r="C114" s="47">
        <v>112600</v>
      </c>
      <c r="D114" s="47">
        <v>39450</v>
      </c>
      <c r="E114" s="49">
        <v>45050</v>
      </c>
      <c r="F114" s="49">
        <v>50700</v>
      </c>
      <c r="G114" s="49">
        <v>56300</v>
      </c>
      <c r="H114" s="49">
        <v>60850</v>
      </c>
      <c r="I114" s="49">
        <v>65350</v>
      </c>
      <c r="J114" s="49">
        <v>69850</v>
      </c>
      <c r="K114" s="49">
        <v>74350</v>
      </c>
      <c r="L114" s="49">
        <v>23700</v>
      </c>
      <c r="M114" s="49">
        <v>27050</v>
      </c>
      <c r="N114" s="49">
        <v>30450</v>
      </c>
      <c r="O114" s="49">
        <v>33800</v>
      </c>
      <c r="P114" s="49">
        <v>36550</v>
      </c>
      <c r="Q114" s="49">
        <v>39250</v>
      </c>
      <c r="R114" s="49">
        <v>41950</v>
      </c>
      <c r="S114" s="49">
        <v>46630</v>
      </c>
      <c r="T114" s="49">
        <v>62600</v>
      </c>
      <c r="U114" s="49">
        <v>71550</v>
      </c>
      <c r="V114" s="49">
        <v>80500</v>
      </c>
      <c r="W114" s="49">
        <v>89400</v>
      </c>
      <c r="X114" s="49">
        <v>96600</v>
      </c>
      <c r="Y114" s="49">
        <v>103750</v>
      </c>
      <c r="Z114" s="49">
        <v>110900</v>
      </c>
      <c r="AA114" s="49">
        <v>118050</v>
      </c>
      <c r="AB114" s="47" t="s">
        <v>381</v>
      </c>
      <c r="AC114" s="47" t="s">
        <v>88</v>
      </c>
      <c r="AD114"/>
      <c r="AE114" s="47" t="s">
        <v>202</v>
      </c>
      <c r="AF114">
        <v>850</v>
      </c>
      <c r="AG114">
        <v>981</v>
      </c>
      <c r="AH114">
        <v>1280</v>
      </c>
      <c r="AI114">
        <v>1582</v>
      </c>
      <c r="AJ114">
        <v>1736</v>
      </c>
    </row>
    <row r="115" spans="1:36" ht="14.5" x14ac:dyDescent="0.35">
      <c r="A115" s="47" t="s">
        <v>203</v>
      </c>
      <c r="B115" t="s">
        <v>85</v>
      </c>
      <c r="C115" s="47">
        <v>89800</v>
      </c>
      <c r="D115" s="47">
        <v>39450</v>
      </c>
      <c r="E115" s="49">
        <v>45050</v>
      </c>
      <c r="F115" s="49">
        <v>50700</v>
      </c>
      <c r="G115" s="49">
        <v>56300</v>
      </c>
      <c r="H115" s="49">
        <v>60850</v>
      </c>
      <c r="I115" s="49">
        <v>65350</v>
      </c>
      <c r="J115" s="49">
        <v>69850</v>
      </c>
      <c r="K115" s="49">
        <v>74350</v>
      </c>
      <c r="L115" s="49">
        <v>23700</v>
      </c>
      <c r="M115" s="49">
        <v>27050</v>
      </c>
      <c r="N115" s="49">
        <v>30450</v>
      </c>
      <c r="O115" s="49">
        <v>33800</v>
      </c>
      <c r="P115" s="49">
        <v>36550</v>
      </c>
      <c r="Q115" s="49">
        <v>39250</v>
      </c>
      <c r="R115" s="49">
        <v>41950</v>
      </c>
      <c r="S115" s="49">
        <v>46630</v>
      </c>
      <c r="T115" s="49">
        <v>62600</v>
      </c>
      <c r="U115" s="49">
        <v>71550</v>
      </c>
      <c r="V115" s="49">
        <v>80500</v>
      </c>
      <c r="W115" s="49">
        <v>89400</v>
      </c>
      <c r="X115" s="49">
        <v>96600</v>
      </c>
      <c r="Y115" s="49">
        <v>103750</v>
      </c>
      <c r="Z115" s="49">
        <v>110900</v>
      </c>
      <c r="AA115" s="49">
        <v>118050</v>
      </c>
      <c r="AB115" s="47" t="s">
        <v>381</v>
      </c>
      <c r="AC115" s="47" t="s">
        <v>85</v>
      </c>
      <c r="AD115"/>
      <c r="AE115" s="47" t="s">
        <v>203</v>
      </c>
      <c r="AF115">
        <v>848</v>
      </c>
      <c r="AG115">
        <v>854</v>
      </c>
      <c r="AH115">
        <v>1110</v>
      </c>
      <c r="AI115">
        <v>1388</v>
      </c>
      <c r="AJ115">
        <v>1875</v>
      </c>
    </row>
    <row r="116" spans="1:36" ht="14.5" x14ac:dyDescent="0.35">
      <c r="A116" s="47" t="s">
        <v>204</v>
      </c>
      <c r="B116" t="s">
        <v>81</v>
      </c>
      <c r="C116" s="47">
        <v>112700</v>
      </c>
      <c r="D116" s="47">
        <v>39450</v>
      </c>
      <c r="E116" s="49">
        <v>45100</v>
      </c>
      <c r="F116" s="49">
        <v>50750</v>
      </c>
      <c r="G116" s="49">
        <v>56350</v>
      </c>
      <c r="H116" s="49">
        <v>60900</v>
      </c>
      <c r="I116" s="49">
        <v>65400</v>
      </c>
      <c r="J116" s="49">
        <v>69900</v>
      </c>
      <c r="K116" s="49">
        <v>74400</v>
      </c>
      <c r="L116" s="49">
        <v>23700</v>
      </c>
      <c r="M116" s="49">
        <v>27050</v>
      </c>
      <c r="N116" s="49">
        <v>30450</v>
      </c>
      <c r="O116" s="49">
        <v>33800</v>
      </c>
      <c r="P116" s="49">
        <v>36550</v>
      </c>
      <c r="Q116" s="49">
        <v>39250</v>
      </c>
      <c r="R116" s="49">
        <v>41950</v>
      </c>
      <c r="S116" s="49">
        <v>46630</v>
      </c>
      <c r="T116" s="49">
        <v>62600</v>
      </c>
      <c r="U116" s="49">
        <v>71550</v>
      </c>
      <c r="V116" s="49">
        <v>80500</v>
      </c>
      <c r="W116" s="49">
        <v>89400</v>
      </c>
      <c r="X116" s="49">
        <v>96600</v>
      </c>
      <c r="Y116" s="49">
        <v>103750</v>
      </c>
      <c r="Z116" s="49">
        <v>110900</v>
      </c>
      <c r="AA116" s="49">
        <v>118050</v>
      </c>
      <c r="AB116" s="47" t="s">
        <v>381</v>
      </c>
      <c r="AC116" s="47" t="s">
        <v>81</v>
      </c>
      <c r="AD116"/>
      <c r="AE116" s="47" t="s">
        <v>204</v>
      </c>
      <c r="AF116">
        <v>865</v>
      </c>
      <c r="AG116">
        <v>1054</v>
      </c>
      <c r="AH116">
        <v>1302</v>
      </c>
      <c r="AI116">
        <v>1609</v>
      </c>
      <c r="AJ116">
        <v>1907</v>
      </c>
    </row>
    <row r="117" spans="1:36" ht="14.5" x14ac:dyDescent="0.35">
      <c r="A117" s="47" t="s">
        <v>205</v>
      </c>
      <c r="B117" t="s">
        <v>99</v>
      </c>
      <c r="C117" s="47">
        <v>102700</v>
      </c>
      <c r="D117" s="47">
        <v>39450</v>
      </c>
      <c r="E117" s="49">
        <v>45050</v>
      </c>
      <c r="F117" s="49">
        <v>50700</v>
      </c>
      <c r="G117" s="49">
        <v>56300</v>
      </c>
      <c r="H117" s="49">
        <v>60850</v>
      </c>
      <c r="I117" s="49">
        <v>65350</v>
      </c>
      <c r="J117" s="49">
        <v>69850</v>
      </c>
      <c r="K117" s="49">
        <v>74350</v>
      </c>
      <c r="L117" s="49">
        <v>23700</v>
      </c>
      <c r="M117" s="49">
        <v>27050</v>
      </c>
      <c r="N117" s="49">
        <v>30450</v>
      </c>
      <c r="O117" s="49">
        <v>33800</v>
      </c>
      <c r="P117" s="49">
        <v>36550</v>
      </c>
      <c r="Q117" s="49">
        <v>39250</v>
      </c>
      <c r="R117" s="49">
        <v>41950</v>
      </c>
      <c r="S117" s="49">
        <v>46630</v>
      </c>
      <c r="T117" s="49">
        <v>62600</v>
      </c>
      <c r="U117" s="49">
        <v>71550</v>
      </c>
      <c r="V117" s="49">
        <v>80500</v>
      </c>
      <c r="W117" s="49">
        <v>89400</v>
      </c>
      <c r="X117" s="49">
        <v>96600</v>
      </c>
      <c r="Y117" s="49">
        <v>103750</v>
      </c>
      <c r="Z117" s="49">
        <v>110900</v>
      </c>
      <c r="AA117" s="49">
        <v>118050</v>
      </c>
      <c r="AB117" s="47" t="s">
        <v>381</v>
      </c>
      <c r="AC117" s="47" t="s">
        <v>99</v>
      </c>
      <c r="AD117"/>
      <c r="AE117" s="47" t="s">
        <v>205</v>
      </c>
      <c r="AF117">
        <v>833</v>
      </c>
      <c r="AG117">
        <v>1006</v>
      </c>
      <c r="AH117">
        <v>1254</v>
      </c>
      <c r="AI117">
        <v>1616</v>
      </c>
      <c r="AJ117">
        <v>2102</v>
      </c>
    </row>
    <row r="118" spans="1:36" ht="14.5" x14ac:dyDescent="0.35">
      <c r="A118" s="47" t="s">
        <v>206</v>
      </c>
      <c r="B118" t="s">
        <v>172</v>
      </c>
      <c r="C118" s="47">
        <v>87400</v>
      </c>
      <c r="D118" s="47">
        <v>39450</v>
      </c>
      <c r="E118" s="49">
        <v>45050</v>
      </c>
      <c r="F118" s="49">
        <v>50700</v>
      </c>
      <c r="G118" s="49">
        <v>56300</v>
      </c>
      <c r="H118" s="49">
        <v>60850</v>
      </c>
      <c r="I118" s="49">
        <v>65350</v>
      </c>
      <c r="J118" s="49">
        <v>69850</v>
      </c>
      <c r="K118" s="49">
        <v>74350</v>
      </c>
      <c r="L118" s="49">
        <v>23700</v>
      </c>
      <c r="M118" s="49">
        <v>27050</v>
      </c>
      <c r="N118" s="49">
        <v>30450</v>
      </c>
      <c r="O118" s="49">
        <v>33800</v>
      </c>
      <c r="P118" s="49">
        <v>36550</v>
      </c>
      <c r="Q118" s="49">
        <v>39250</v>
      </c>
      <c r="R118" s="49">
        <v>41950</v>
      </c>
      <c r="S118" s="49">
        <v>46630</v>
      </c>
      <c r="T118" s="49">
        <v>62600</v>
      </c>
      <c r="U118" s="49">
        <v>71550</v>
      </c>
      <c r="V118" s="49">
        <v>80500</v>
      </c>
      <c r="W118" s="49">
        <v>89400</v>
      </c>
      <c r="X118" s="49">
        <v>96600</v>
      </c>
      <c r="Y118" s="49">
        <v>103750</v>
      </c>
      <c r="Z118" s="49">
        <v>110900</v>
      </c>
      <c r="AA118" s="49">
        <v>118050</v>
      </c>
      <c r="AB118" s="47" t="s">
        <v>381</v>
      </c>
      <c r="AC118" s="47" t="s">
        <v>172</v>
      </c>
      <c r="AD118"/>
      <c r="AE118" s="47" t="s">
        <v>206</v>
      </c>
      <c r="AF118">
        <v>791</v>
      </c>
      <c r="AG118">
        <v>960</v>
      </c>
      <c r="AH118">
        <v>1190</v>
      </c>
      <c r="AI118">
        <v>1485</v>
      </c>
      <c r="AJ118">
        <v>1749</v>
      </c>
    </row>
    <row r="119" spans="1:36" ht="14.5" x14ac:dyDescent="0.35">
      <c r="A119" s="47" t="s">
        <v>207</v>
      </c>
      <c r="B119" t="s">
        <v>85</v>
      </c>
      <c r="C119" s="47">
        <v>89800</v>
      </c>
      <c r="D119" s="47">
        <v>39450</v>
      </c>
      <c r="E119" s="49">
        <v>45050</v>
      </c>
      <c r="F119" s="49">
        <v>50700</v>
      </c>
      <c r="G119" s="49">
        <v>56300</v>
      </c>
      <c r="H119" s="49">
        <v>60850</v>
      </c>
      <c r="I119" s="49">
        <v>65350</v>
      </c>
      <c r="J119" s="49">
        <v>69850</v>
      </c>
      <c r="K119" s="49">
        <v>74350</v>
      </c>
      <c r="L119" s="49">
        <v>23700</v>
      </c>
      <c r="M119" s="49">
        <v>27050</v>
      </c>
      <c r="N119" s="49">
        <v>30450</v>
      </c>
      <c r="O119" s="49">
        <v>33800</v>
      </c>
      <c r="P119" s="49">
        <v>36550</v>
      </c>
      <c r="Q119" s="49">
        <v>39250</v>
      </c>
      <c r="R119" s="49">
        <v>41950</v>
      </c>
      <c r="S119" s="49">
        <v>46630</v>
      </c>
      <c r="T119" s="49">
        <v>62600</v>
      </c>
      <c r="U119" s="49">
        <v>71550</v>
      </c>
      <c r="V119" s="49">
        <v>80500</v>
      </c>
      <c r="W119" s="49">
        <v>89400</v>
      </c>
      <c r="X119" s="49">
        <v>96600</v>
      </c>
      <c r="Y119" s="49">
        <v>103750</v>
      </c>
      <c r="Z119" s="49">
        <v>110900</v>
      </c>
      <c r="AA119" s="49">
        <v>118050</v>
      </c>
      <c r="AB119" s="47" t="s">
        <v>381</v>
      </c>
      <c r="AC119" s="47" t="s">
        <v>85</v>
      </c>
      <c r="AD119"/>
      <c r="AE119" s="47" t="s">
        <v>207</v>
      </c>
      <c r="AF119">
        <v>848</v>
      </c>
      <c r="AG119">
        <v>854</v>
      </c>
      <c r="AH119">
        <v>1110</v>
      </c>
      <c r="AI119">
        <v>1388</v>
      </c>
      <c r="AJ119">
        <v>1875</v>
      </c>
    </row>
    <row r="120" spans="1:36" ht="14.5" x14ac:dyDescent="0.35">
      <c r="A120" s="47" t="s">
        <v>208</v>
      </c>
      <c r="B120" t="s">
        <v>94</v>
      </c>
      <c r="C120" s="47">
        <v>134700</v>
      </c>
      <c r="D120" s="47">
        <v>45400</v>
      </c>
      <c r="E120" s="49">
        <v>51850</v>
      </c>
      <c r="F120" s="49">
        <v>58350</v>
      </c>
      <c r="G120" s="49">
        <v>64800</v>
      </c>
      <c r="H120" s="49">
        <v>70000</v>
      </c>
      <c r="I120" s="49">
        <v>75200</v>
      </c>
      <c r="J120" s="49">
        <v>80400</v>
      </c>
      <c r="K120" s="49">
        <v>85550</v>
      </c>
      <c r="L120" s="49">
        <v>27250</v>
      </c>
      <c r="M120" s="49">
        <v>31150</v>
      </c>
      <c r="N120" s="49">
        <v>35050</v>
      </c>
      <c r="O120" s="49">
        <v>38900</v>
      </c>
      <c r="P120" s="49">
        <v>42050</v>
      </c>
      <c r="Q120" s="49">
        <v>45150</v>
      </c>
      <c r="R120" s="49">
        <v>48250</v>
      </c>
      <c r="S120" s="49">
        <v>51350</v>
      </c>
      <c r="T120" s="49">
        <v>63000</v>
      </c>
      <c r="U120" s="49">
        <v>72000</v>
      </c>
      <c r="V120" s="49">
        <v>81000</v>
      </c>
      <c r="W120" s="49">
        <v>89950</v>
      </c>
      <c r="X120" s="49">
        <v>97150</v>
      </c>
      <c r="Y120" s="49">
        <v>104350</v>
      </c>
      <c r="Z120" s="49">
        <v>111550</v>
      </c>
      <c r="AA120" s="49">
        <v>118750</v>
      </c>
      <c r="AB120" s="47" t="s">
        <v>381</v>
      </c>
      <c r="AC120" s="47" t="s">
        <v>94</v>
      </c>
      <c r="AD120"/>
      <c r="AE120" s="47" t="s">
        <v>208</v>
      </c>
      <c r="AF120">
        <v>1203</v>
      </c>
      <c r="AG120">
        <v>1412</v>
      </c>
      <c r="AH120">
        <v>1810</v>
      </c>
      <c r="AI120">
        <v>2291</v>
      </c>
      <c r="AJ120">
        <v>2487</v>
      </c>
    </row>
    <row r="121" spans="1:36" ht="14.5" x14ac:dyDescent="0.35">
      <c r="A121" s="47" t="s">
        <v>209</v>
      </c>
      <c r="B121" t="s">
        <v>94</v>
      </c>
      <c r="C121" s="47">
        <v>134700</v>
      </c>
      <c r="D121" s="47">
        <v>45400</v>
      </c>
      <c r="E121" s="49">
        <v>51850</v>
      </c>
      <c r="F121" s="49">
        <v>58350</v>
      </c>
      <c r="G121" s="49">
        <v>64800</v>
      </c>
      <c r="H121" s="49">
        <v>70000</v>
      </c>
      <c r="I121" s="49">
        <v>75200</v>
      </c>
      <c r="J121" s="49">
        <v>80400</v>
      </c>
      <c r="K121" s="49">
        <v>85550</v>
      </c>
      <c r="L121" s="49">
        <v>27250</v>
      </c>
      <c r="M121" s="49">
        <v>31150</v>
      </c>
      <c r="N121" s="49">
        <v>35050</v>
      </c>
      <c r="O121" s="49">
        <v>38900</v>
      </c>
      <c r="P121" s="49">
        <v>42050</v>
      </c>
      <c r="Q121" s="49">
        <v>45150</v>
      </c>
      <c r="R121" s="49">
        <v>48250</v>
      </c>
      <c r="S121" s="49">
        <v>51350</v>
      </c>
      <c r="T121" s="49">
        <v>63000</v>
      </c>
      <c r="U121" s="49">
        <v>72000</v>
      </c>
      <c r="V121" s="49">
        <v>81000</v>
      </c>
      <c r="W121" s="49">
        <v>89950</v>
      </c>
      <c r="X121" s="49">
        <v>97150</v>
      </c>
      <c r="Y121" s="49">
        <v>104350</v>
      </c>
      <c r="Z121" s="49">
        <v>111550</v>
      </c>
      <c r="AA121" s="49">
        <v>118750</v>
      </c>
      <c r="AB121" s="47" t="s">
        <v>381</v>
      </c>
      <c r="AC121" s="47" t="s">
        <v>94</v>
      </c>
      <c r="AD121"/>
      <c r="AE121" s="47" t="s">
        <v>209</v>
      </c>
      <c r="AF121">
        <v>1203</v>
      </c>
      <c r="AG121">
        <v>1412</v>
      </c>
      <c r="AH121">
        <v>1810</v>
      </c>
      <c r="AI121">
        <v>2291</v>
      </c>
      <c r="AJ121">
        <v>2487</v>
      </c>
    </row>
    <row r="122" spans="1:36" ht="14.5" x14ac:dyDescent="0.35">
      <c r="A122" s="47" t="s">
        <v>210</v>
      </c>
      <c r="B122" t="s">
        <v>81</v>
      </c>
      <c r="C122" s="47">
        <v>112700</v>
      </c>
      <c r="D122" s="47">
        <v>39450</v>
      </c>
      <c r="E122" s="49">
        <v>45100</v>
      </c>
      <c r="F122" s="49">
        <v>50750</v>
      </c>
      <c r="G122" s="49">
        <v>56350</v>
      </c>
      <c r="H122" s="49">
        <v>60900</v>
      </c>
      <c r="I122" s="49">
        <v>65400</v>
      </c>
      <c r="J122" s="49">
        <v>69900</v>
      </c>
      <c r="K122" s="49">
        <v>74400</v>
      </c>
      <c r="L122" s="49">
        <v>23700</v>
      </c>
      <c r="M122" s="49">
        <v>27050</v>
      </c>
      <c r="N122" s="49">
        <v>30450</v>
      </c>
      <c r="O122" s="49">
        <v>33800</v>
      </c>
      <c r="P122" s="49">
        <v>36550</v>
      </c>
      <c r="Q122" s="49">
        <v>39250</v>
      </c>
      <c r="R122" s="49">
        <v>41950</v>
      </c>
      <c r="S122" s="49">
        <v>46630</v>
      </c>
      <c r="T122" s="49">
        <v>62600</v>
      </c>
      <c r="U122" s="49">
        <v>71550</v>
      </c>
      <c r="V122" s="49">
        <v>80500</v>
      </c>
      <c r="W122" s="49">
        <v>89400</v>
      </c>
      <c r="X122" s="49">
        <v>96600</v>
      </c>
      <c r="Y122" s="49">
        <v>103750</v>
      </c>
      <c r="Z122" s="49">
        <v>110900</v>
      </c>
      <c r="AA122" s="49">
        <v>118050</v>
      </c>
      <c r="AB122" s="47" t="s">
        <v>381</v>
      </c>
      <c r="AC122" s="47" t="s">
        <v>81</v>
      </c>
      <c r="AD122"/>
      <c r="AE122" s="47" t="s">
        <v>210</v>
      </c>
      <c r="AF122">
        <v>865</v>
      </c>
      <c r="AG122">
        <v>1054</v>
      </c>
      <c r="AH122">
        <v>1302</v>
      </c>
      <c r="AI122">
        <v>1609</v>
      </c>
      <c r="AJ122">
        <v>1907</v>
      </c>
    </row>
    <row r="123" spans="1:36" ht="14.5" x14ac:dyDescent="0.35">
      <c r="A123" s="47" t="s">
        <v>211</v>
      </c>
      <c r="B123" t="s">
        <v>88</v>
      </c>
      <c r="C123" s="47">
        <v>112600</v>
      </c>
      <c r="D123" s="47">
        <v>39450</v>
      </c>
      <c r="E123" s="49">
        <v>45050</v>
      </c>
      <c r="F123" s="49">
        <v>50700</v>
      </c>
      <c r="G123" s="49">
        <v>56300</v>
      </c>
      <c r="H123" s="49">
        <v>60850</v>
      </c>
      <c r="I123" s="49">
        <v>65350</v>
      </c>
      <c r="J123" s="49">
        <v>69850</v>
      </c>
      <c r="K123" s="49">
        <v>74350</v>
      </c>
      <c r="L123" s="49">
        <v>23700</v>
      </c>
      <c r="M123" s="49">
        <v>27050</v>
      </c>
      <c r="N123" s="49">
        <v>30450</v>
      </c>
      <c r="O123" s="49">
        <v>33800</v>
      </c>
      <c r="P123" s="49">
        <v>36550</v>
      </c>
      <c r="Q123" s="49">
        <v>39250</v>
      </c>
      <c r="R123" s="49">
        <v>41950</v>
      </c>
      <c r="S123" s="49">
        <v>46630</v>
      </c>
      <c r="T123" s="49">
        <v>62600</v>
      </c>
      <c r="U123" s="49">
        <v>71550</v>
      </c>
      <c r="V123" s="49">
        <v>80500</v>
      </c>
      <c r="W123" s="49">
        <v>89400</v>
      </c>
      <c r="X123" s="49">
        <v>96600</v>
      </c>
      <c r="Y123" s="49">
        <v>103750</v>
      </c>
      <c r="Z123" s="49">
        <v>110900</v>
      </c>
      <c r="AA123" s="49">
        <v>118050</v>
      </c>
      <c r="AB123" s="47" t="s">
        <v>381</v>
      </c>
      <c r="AC123" s="47" t="s">
        <v>88</v>
      </c>
      <c r="AD123"/>
      <c r="AE123" s="47" t="s">
        <v>211</v>
      </c>
      <c r="AF123">
        <v>850</v>
      </c>
      <c r="AG123">
        <v>981</v>
      </c>
      <c r="AH123">
        <v>1280</v>
      </c>
      <c r="AI123">
        <v>1582</v>
      </c>
      <c r="AJ123">
        <v>1736</v>
      </c>
    </row>
    <row r="124" spans="1:36" ht="14.5" x14ac:dyDescent="0.35">
      <c r="A124" s="47" t="s">
        <v>212</v>
      </c>
      <c r="B124" t="s">
        <v>99</v>
      </c>
      <c r="C124" s="47">
        <v>102700</v>
      </c>
      <c r="D124" s="47">
        <v>39450</v>
      </c>
      <c r="E124" s="49">
        <v>45050</v>
      </c>
      <c r="F124" s="49">
        <v>50700</v>
      </c>
      <c r="G124" s="49">
        <v>56300</v>
      </c>
      <c r="H124" s="49">
        <v>60850</v>
      </c>
      <c r="I124" s="49">
        <v>65350</v>
      </c>
      <c r="J124" s="49">
        <v>69850</v>
      </c>
      <c r="K124" s="49">
        <v>74350</v>
      </c>
      <c r="L124" s="49">
        <v>23700</v>
      </c>
      <c r="M124" s="49">
        <v>27050</v>
      </c>
      <c r="N124" s="49">
        <v>30450</v>
      </c>
      <c r="O124" s="49">
        <v>33800</v>
      </c>
      <c r="P124" s="49">
        <v>36550</v>
      </c>
      <c r="Q124" s="49">
        <v>39250</v>
      </c>
      <c r="R124" s="49">
        <v>41950</v>
      </c>
      <c r="S124" s="49">
        <v>46630</v>
      </c>
      <c r="T124" s="49">
        <v>62600</v>
      </c>
      <c r="U124" s="49">
        <v>71550</v>
      </c>
      <c r="V124" s="49">
        <v>80500</v>
      </c>
      <c r="W124" s="49">
        <v>89400</v>
      </c>
      <c r="X124" s="49">
        <v>96600</v>
      </c>
      <c r="Y124" s="49">
        <v>103750</v>
      </c>
      <c r="Z124" s="49">
        <v>110900</v>
      </c>
      <c r="AA124" s="49">
        <v>118050</v>
      </c>
      <c r="AB124" s="47" t="s">
        <v>381</v>
      </c>
      <c r="AC124" s="47" t="s">
        <v>99</v>
      </c>
      <c r="AD124"/>
      <c r="AE124" s="47" t="s">
        <v>212</v>
      </c>
      <c r="AF124">
        <v>833</v>
      </c>
      <c r="AG124">
        <v>1006</v>
      </c>
      <c r="AH124">
        <v>1254</v>
      </c>
      <c r="AI124">
        <v>1616</v>
      </c>
      <c r="AJ124">
        <v>2102</v>
      </c>
    </row>
    <row r="125" spans="1:36" ht="14.5" x14ac:dyDescent="0.35">
      <c r="A125" s="47" t="s">
        <v>213</v>
      </c>
      <c r="B125" t="s">
        <v>88</v>
      </c>
      <c r="C125" s="47">
        <v>112600</v>
      </c>
      <c r="D125" s="47">
        <v>39450</v>
      </c>
      <c r="E125" s="49">
        <v>45050</v>
      </c>
      <c r="F125" s="49">
        <v>50700</v>
      </c>
      <c r="G125" s="49">
        <v>56300</v>
      </c>
      <c r="H125" s="49">
        <v>60850</v>
      </c>
      <c r="I125" s="49">
        <v>65350</v>
      </c>
      <c r="J125" s="49">
        <v>69850</v>
      </c>
      <c r="K125" s="49">
        <v>74350</v>
      </c>
      <c r="L125" s="49">
        <v>23700</v>
      </c>
      <c r="M125" s="49">
        <v>27050</v>
      </c>
      <c r="N125" s="49">
        <v>30450</v>
      </c>
      <c r="O125" s="49">
        <v>33800</v>
      </c>
      <c r="P125" s="49">
        <v>36550</v>
      </c>
      <c r="Q125" s="49">
        <v>39250</v>
      </c>
      <c r="R125" s="49">
        <v>41950</v>
      </c>
      <c r="S125" s="49">
        <v>46630</v>
      </c>
      <c r="T125" s="49">
        <v>62600</v>
      </c>
      <c r="U125" s="49">
        <v>71550</v>
      </c>
      <c r="V125" s="49">
        <v>80500</v>
      </c>
      <c r="W125" s="49">
        <v>89400</v>
      </c>
      <c r="X125" s="49">
        <v>96600</v>
      </c>
      <c r="Y125" s="49">
        <v>103750</v>
      </c>
      <c r="Z125" s="49">
        <v>110900</v>
      </c>
      <c r="AA125" s="49">
        <v>118050</v>
      </c>
      <c r="AB125" s="47" t="s">
        <v>381</v>
      </c>
      <c r="AC125" s="47" t="s">
        <v>88</v>
      </c>
      <c r="AD125"/>
      <c r="AE125" s="47" t="s">
        <v>213</v>
      </c>
      <c r="AF125">
        <v>850</v>
      </c>
      <c r="AG125">
        <v>981</v>
      </c>
      <c r="AH125">
        <v>1280</v>
      </c>
      <c r="AI125">
        <v>1582</v>
      </c>
      <c r="AJ125">
        <v>1736</v>
      </c>
    </row>
    <row r="126" spans="1:36" ht="14.5" x14ac:dyDescent="0.35">
      <c r="A126" s="47" t="s">
        <v>214</v>
      </c>
      <c r="B126" t="s">
        <v>85</v>
      </c>
      <c r="C126" s="47">
        <v>89800</v>
      </c>
      <c r="D126" s="47">
        <v>39450</v>
      </c>
      <c r="E126" s="49">
        <v>45050</v>
      </c>
      <c r="F126" s="49">
        <v>50700</v>
      </c>
      <c r="G126" s="49">
        <v>56300</v>
      </c>
      <c r="H126" s="49">
        <v>60850</v>
      </c>
      <c r="I126" s="49">
        <v>65350</v>
      </c>
      <c r="J126" s="49">
        <v>69850</v>
      </c>
      <c r="K126" s="49">
        <v>74350</v>
      </c>
      <c r="L126" s="49">
        <v>23700</v>
      </c>
      <c r="M126" s="49">
        <v>27050</v>
      </c>
      <c r="N126" s="49">
        <v>30450</v>
      </c>
      <c r="O126" s="49">
        <v>33800</v>
      </c>
      <c r="P126" s="49">
        <v>36550</v>
      </c>
      <c r="Q126" s="49">
        <v>39250</v>
      </c>
      <c r="R126" s="49">
        <v>41950</v>
      </c>
      <c r="S126" s="49">
        <v>46630</v>
      </c>
      <c r="T126" s="49">
        <v>62600</v>
      </c>
      <c r="U126" s="49">
        <v>71550</v>
      </c>
      <c r="V126" s="49">
        <v>80500</v>
      </c>
      <c r="W126" s="49">
        <v>89400</v>
      </c>
      <c r="X126" s="49">
        <v>96600</v>
      </c>
      <c r="Y126" s="49">
        <v>103750</v>
      </c>
      <c r="Z126" s="49">
        <v>110900</v>
      </c>
      <c r="AA126" s="49">
        <v>118050</v>
      </c>
      <c r="AB126" s="47" t="s">
        <v>381</v>
      </c>
      <c r="AC126" s="47" t="s">
        <v>85</v>
      </c>
      <c r="AD126"/>
      <c r="AE126" s="47" t="s">
        <v>214</v>
      </c>
      <c r="AF126">
        <v>848</v>
      </c>
      <c r="AG126">
        <v>854</v>
      </c>
      <c r="AH126">
        <v>1110</v>
      </c>
      <c r="AI126">
        <v>1388</v>
      </c>
      <c r="AJ126">
        <v>1875</v>
      </c>
    </row>
    <row r="127" spans="1:36" ht="14.5" x14ac:dyDescent="0.35">
      <c r="A127" s="47" t="s">
        <v>215</v>
      </c>
      <c r="B127" t="s">
        <v>83</v>
      </c>
      <c r="C127" s="47">
        <v>113600</v>
      </c>
      <c r="D127" s="47">
        <v>39800</v>
      </c>
      <c r="E127" s="49">
        <v>45450</v>
      </c>
      <c r="F127" s="49">
        <v>51150</v>
      </c>
      <c r="G127" s="49">
        <v>56800</v>
      </c>
      <c r="H127" s="49">
        <v>61350</v>
      </c>
      <c r="I127" s="49">
        <v>65900</v>
      </c>
      <c r="J127" s="49">
        <v>70450</v>
      </c>
      <c r="K127" s="49">
        <v>75000</v>
      </c>
      <c r="L127" s="49">
        <v>23900</v>
      </c>
      <c r="M127" s="49">
        <v>27300</v>
      </c>
      <c r="N127" s="49">
        <v>30700</v>
      </c>
      <c r="O127" s="49">
        <v>34100</v>
      </c>
      <c r="P127" s="49">
        <v>36850</v>
      </c>
      <c r="Q127" s="49">
        <v>39600</v>
      </c>
      <c r="R127" s="49">
        <v>42300</v>
      </c>
      <c r="S127" s="49">
        <v>46630</v>
      </c>
      <c r="T127" s="49">
        <v>62600</v>
      </c>
      <c r="U127" s="49">
        <v>71550</v>
      </c>
      <c r="V127" s="49">
        <v>80500</v>
      </c>
      <c r="W127" s="49">
        <v>89400</v>
      </c>
      <c r="X127" s="49">
        <v>96600</v>
      </c>
      <c r="Y127" s="49">
        <v>103750</v>
      </c>
      <c r="Z127" s="49">
        <v>110900</v>
      </c>
      <c r="AA127" s="49">
        <v>118050</v>
      </c>
      <c r="AB127" s="47" t="s">
        <v>381</v>
      </c>
      <c r="AC127" s="47" t="s">
        <v>83</v>
      </c>
      <c r="AD127"/>
      <c r="AE127" s="47" t="s">
        <v>215</v>
      </c>
      <c r="AF127">
        <v>967</v>
      </c>
      <c r="AG127">
        <v>1224</v>
      </c>
      <c r="AH127">
        <v>1456</v>
      </c>
      <c r="AI127">
        <v>1800</v>
      </c>
      <c r="AJ127">
        <v>2492</v>
      </c>
    </row>
    <row r="128" spans="1:36" ht="14.5" x14ac:dyDescent="0.35">
      <c r="A128" s="47" t="s">
        <v>216</v>
      </c>
      <c r="B128" t="s">
        <v>88</v>
      </c>
      <c r="C128" s="47">
        <v>112600</v>
      </c>
      <c r="D128" s="47">
        <v>39450</v>
      </c>
      <c r="E128" s="49">
        <v>45050</v>
      </c>
      <c r="F128" s="49">
        <v>50700</v>
      </c>
      <c r="G128" s="49">
        <v>56300</v>
      </c>
      <c r="H128" s="49">
        <v>60850</v>
      </c>
      <c r="I128" s="49">
        <v>65350</v>
      </c>
      <c r="J128" s="49">
        <v>69850</v>
      </c>
      <c r="K128" s="49">
        <v>74350</v>
      </c>
      <c r="L128" s="49">
        <v>23700</v>
      </c>
      <c r="M128" s="49">
        <v>27050</v>
      </c>
      <c r="N128" s="49">
        <v>30450</v>
      </c>
      <c r="O128" s="49">
        <v>33800</v>
      </c>
      <c r="P128" s="49">
        <v>36550</v>
      </c>
      <c r="Q128" s="49">
        <v>39250</v>
      </c>
      <c r="R128" s="49">
        <v>41950</v>
      </c>
      <c r="S128" s="49">
        <v>46630</v>
      </c>
      <c r="T128" s="49">
        <v>62600</v>
      </c>
      <c r="U128" s="49">
        <v>71550</v>
      </c>
      <c r="V128" s="49">
        <v>80500</v>
      </c>
      <c r="W128" s="49">
        <v>89400</v>
      </c>
      <c r="X128" s="49">
        <v>96600</v>
      </c>
      <c r="Y128" s="49">
        <v>103750</v>
      </c>
      <c r="Z128" s="49">
        <v>110900</v>
      </c>
      <c r="AA128" s="49">
        <v>118050</v>
      </c>
      <c r="AB128" s="47" t="s">
        <v>381</v>
      </c>
      <c r="AC128" s="47" t="s">
        <v>88</v>
      </c>
      <c r="AD128"/>
      <c r="AE128" s="47" t="s">
        <v>216</v>
      </c>
      <c r="AF128">
        <v>850</v>
      </c>
      <c r="AG128">
        <v>981</v>
      </c>
      <c r="AH128">
        <v>1280</v>
      </c>
      <c r="AI128">
        <v>1582</v>
      </c>
      <c r="AJ128">
        <v>1736</v>
      </c>
    </row>
    <row r="129" spans="1:36" ht="14.5" x14ac:dyDescent="0.35">
      <c r="A129" s="47" t="s">
        <v>217</v>
      </c>
      <c r="B129" t="s">
        <v>102</v>
      </c>
      <c r="C129" s="47">
        <v>103900</v>
      </c>
      <c r="D129" s="47">
        <v>39450</v>
      </c>
      <c r="E129" s="49">
        <v>45050</v>
      </c>
      <c r="F129" s="49">
        <v>50700</v>
      </c>
      <c r="G129" s="49">
        <v>56300</v>
      </c>
      <c r="H129" s="49">
        <v>60850</v>
      </c>
      <c r="I129" s="49">
        <v>65350</v>
      </c>
      <c r="J129" s="49">
        <v>69850</v>
      </c>
      <c r="K129" s="49">
        <v>74350</v>
      </c>
      <c r="L129" s="49">
        <v>23700</v>
      </c>
      <c r="M129" s="49">
        <v>27050</v>
      </c>
      <c r="N129" s="49">
        <v>30450</v>
      </c>
      <c r="O129" s="49">
        <v>33800</v>
      </c>
      <c r="P129" s="49">
        <v>36550</v>
      </c>
      <c r="Q129" s="49">
        <v>39250</v>
      </c>
      <c r="R129" s="49">
        <v>41950</v>
      </c>
      <c r="S129" s="49">
        <v>46630</v>
      </c>
      <c r="T129" s="49">
        <v>62600</v>
      </c>
      <c r="U129" s="49">
        <v>71550</v>
      </c>
      <c r="V129" s="49">
        <v>80500</v>
      </c>
      <c r="W129" s="49">
        <v>89400</v>
      </c>
      <c r="X129" s="49">
        <v>96600</v>
      </c>
      <c r="Y129" s="49">
        <v>103750</v>
      </c>
      <c r="Z129" s="49">
        <v>110900</v>
      </c>
      <c r="AA129" s="49">
        <v>118050</v>
      </c>
      <c r="AB129" s="47" t="s">
        <v>381</v>
      </c>
      <c r="AC129" s="47" t="s">
        <v>102</v>
      </c>
      <c r="AD129"/>
      <c r="AE129" s="47" t="s">
        <v>217</v>
      </c>
      <c r="AF129">
        <v>911</v>
      </c>
      <c r="AG129">
        <v>1101</v>
      </c>
      <c r="AH129">
        <v>1371</v>
      </c>
      <c r="AI129">
        <v>1765</v>
      </c>
      <c r="AJ129">
        <v>2094</v>
      </c>
    </row>
    <row r="130" spans="1:36" ht="14.5" x14ac:dyDescent="0.35">
      <c r="A130" s="47" t="s">
        <v>218</v>
      </c>
      <c r="B130" t="s">
        <v>94</v>
      </c>
      <c r="C130" s="47">
        <v>134700</v>
      </c>
      <c r="D130" s="47">
        <v>45400</v>
      </c>
      <c r="E130" s="49">
        <v>51850</v>
      </c>
      <c r="F130" s="49">
        <v>58350</v>
      </c>
      <c r="G130" s="49">
        <v>64800</v>
      </c>
      <c r="H130" s="49">
        <v>70000</v>
      </c>
      <c r="I130" s="49">
        <v>75200</v>
      </c>
      <c r="J130" s="49">
        <v>80400</v>
      </c>
      <c r="K130" s="49">
        <v>85550</v>
      </c>
      <c r="L130" s="49">
        <v>27250</v>
      </c>
      <c r="M130" s="49">
        <v>31150</v>
      </c>
      <c r="N130" s="49">
        <v>35050</v>
      </c>
      <c r="O130" s="49">
        <v>38900</v>
      </c>
      <c r="P130" s="49">
        <v>42050</v>
      </c>
      <c r="Q130" s="49">
        <v>45150</v>
      </c>
      <c r="R130" s="49">
        <v>48250</v>
      </c>
      <c r="S130" s="49">
        <v>51350</v>
      </c>
      <c r="T130" s="49">
        <v>63000</v>
      </c>
      <c r="U130" s="49">
        <v>72000</v>
      </c>
      <c r="V130" s="49">
        <v>81000</v>
      </c>
      <c r="W130" s="49">
        <v>89950</v>
      </c>
      <c r="X130" s="49">
        <v>97150</v>
      </c>
      <c r="Y130" s="49">
        <v>104350</v>
      </c>
      <c r="Z130" s="49">
        <v>111550</v>
      </c>
      <c r="AA130" s="49">
        <v>118750</v>
      </c>
      <c r="AB130" s="47" t="s">
        <v>381</v>
      </c>
      <c r="AC130" s="47" t="s">
        <v>94</v>
      </c>
      <c r="AD130"/>
      <c r="AE130" s="47" t="s">
        <v>218</v>
      </c>
      <c r="AF130">
        <v>1203</v>
      </c>
      <c r="AG130">
        <v>1412</v>
      </c>
      <c r="AH130">
        <v>1810</v>
      </c>
      <c r="AI130">
        <v>2291</v>
      </c>
      <c r="AJ130">
        <v>2487</v>
      </c>
    </row>
    <row r="131" spans="1:36" ht="14.5" x14ac:dyDescent="0.35">
      <c r="A131" s="47" t="s">
        <v>219</v>
      </c>
      <c r="B131" t="s">
        <v>81</v>
      </c>
      <c r="C131" s="47">
        <v>112700</v>
      </c>
      <c r="D131" s="47">
        <v>39450</v>
      </c>
      <c r="E131" s="49">
        <v>45100</v>
      </c>
      <c r="F131" s="49">
        <v>50750</v>
      </c>
      <c r="G131" s="49">
        <v>56350</v>
      </c>
      <c r="H131" s="49">
        <v>60900</v>
      </c>
      <c r="I131" s="49">
        <v>65400</v>
      </c>
      <c r="J131" s="49">
        <v>69900</v>
      </c>
      <c r="K131" s="49">
        <v>74400</v>
      </c>
      <c r="L131" s="49">
        <v>23700</v>
      </c>
      <c r="M131" s="49">
        <v>27050</v>
      </c>
      <c r="N131" s="49">
        <v>30450</v>
      </c>
      <c r="O131" s="49">
        <v>33800</v>
      </c>
      <c r="P131" s="49">
        <v>36550</v>
      </c>
      <c r="Q131" s="49">
        <v>39250</v>
      </c>
      <c r="R131" s="49">
        <v>41950</v>
      </c>
      <c r="S131" s="49">
        <v>46630</v>
      </c>
      <c r="T131" s="49">
        <v>62600</v>
      </c>
      <c r="U131" s="49">
        <v>71550</v>
      </c>
      <c r="V131" s="49">
        <v>80500</v>
      </c>
      <c r="W131" s="49">
        <v>89400</v>
      </c>
      <c r="X131" s="49">
        <v>96600</v>
      </c>
      <c r="Y131" s="49">
        <v>103750</v>
      </c>
      <c r="Z131" s="49">
        <v>110900</v>
      </c>
      <c r="AA131" s="49">
        <v>118050</v>
      </c>
      <c r="AB131" s="47" t="s">
        <v>381</v>
      </c>
      <c r="AC131" s="47" t="s">
        <v>81</v>
      </c>
      <c r="AD131"/>
      <c r="AE131" s="47" t="s">
        <v>219</v>
      </c>
      <c r="AF131">
        <v>865</v>
      </c>
      <c r="AG131">
        <v>1054</v>
      </c>
      <c r="AH131">
        <v>1302</v>
      </c>
      <c r="AI131">
        <v>1609</v>
      </c>
      <c r="AJ131">
        <v>1907</v>
      </c>
    </row>
    <row r="132" spans="1:36" ht="14.5" x14ac:dyDescent="0.35">
      <c r="A132" s="47" t="s">
        <v>220</v>
      </c>
      <c r="B132" t="s">
        <v>81</v>
      </c>
      <c r="C132" s="47">
        <v>112700</v>
      </c>
      <c r="D132" s="47">
        <v>39450</v>
      </c>
      <c r="E132" s="49">
        <v>45100</v>
      </c>
      <c r="F132" s="49">
        <v>50750</v>
      </c>
      <c r="G132" s="49">
        <v>56350</v>
      </c>
      <c r="H132" s="49">
        <v>60900</v>
      </c>
      <c r="I132" s="49">
        <v>65400</v>
      </c>
      <c r="J132" s="49">
        <v>69900</v>
      </c>
      <c r="K132" s="49">
        <v>74400</v>
      </c>
      <c r="L132" s="49">
        <v>23700</v>
      </c>
      <c r="M132" s="49">
        <v>27050</v>
      </c>
      <c r="N132" s="49">
        <v>30450</v>
      </c>
      <c r="O132" s="49">
        <v>33800</v>
      </c>
      <c r="P132" s="49">
        <v>36550</v>
      </c>
      <c r="Q132" s="49">
        <v>39250</v>
      </c>
      <c r="R132" s="49">
        <v>41950</v>
      </c>
      <c r="S132" s="49">
        <v>46630</v>
      </c>
      <c r="T132" s="49">
        <v>62600</v>
      </c>
      <c r="U132" s="49">
        <v>71550</v>
      </c>
      <c r="V132" s="49">
        <v>80500</v>
      </c>
      <c r="W132" s="49">
        <v>89400</v>
      </c>
      <c r="X132" s="49">
        <v>96600</v>
      </c>
      <c r="Y132" s="49">
        <v>103750</v>
      </c>
      <c r="Z132" s="49">
        <v>110900</v>
      </c>
      <c r="AA132" s="49">
        <v>118050</v>
      </c>
      <c r="AB132" s="47" t="s">
        <v>381</v>
      </c>
      <c r="AC132" s="47" t="s">
        <v>81</v>
      </c>
      <c r="AD132"/>
      <c r="AE132" s="47" t="s">
        <v>220</v>
      </c>
      <c r="AF132">
        <v>865</v>
      </c>
      <c r="AG132">
        <v>1054</v>
      </c>
      <c r="AH132">
        <v>1302</v>
      </c>
      <c r="AI132">
        <v>1609</v>
      </c>
      <c r="AJ132">
        <v>1907</v>
      </c>
    </row>
    <row r="133" spans="1:36" ht="14.5" x14ac:dyDescent="0.35">
      <c r="A133" s="47" t="s">
        <v>221</v>
      </c>
      <c r="B133" t="s">
        <v>81</v>
      </c>
      <c r="C133" s="47">
        <v>112700</v>
      </c>
      <c r="D133" s="47">
        <v>39450</v>
      </c>
      <c r="E133" s="49">
        <v>45100</v>
      </c>
      <c r="F133" s="49">
        <v>50750</v>
      </c>
      <c r="G133" s="49">
        <v>56350</v>
      </c>
      <c r="H133" s="49">
        <v>60900</v>
      </c>
      <c r="I133" s="49">
        <v>65400</v>
      </c>
      <c r="J133" s="49">
        <v>69900</v>
      </c>
      <c r="K133" s="49">
        <v>74400</v>
      </c>
      <c r="L133" s="49">
        <v>23700</v>
      </c>
      <c r="M133" s="49">
        <v>27050</v>
      </c>
      <c r="N133" s="49">
        <v>30450</v>
      </c>
      <c r="O133" s="49">
        <v>33800</v>
      </c>
      <c r="P133" s="49">
        <v>36550</v>
      </c>
      <c r="Q133" s="49">
        <v>39250</v>
      </c>
      <c r="R133" s="49">
        <v>41950</v>
      </c>
      <c r="S133" s="49">
        <v>46630</v>
      </c>
      <c r="T133" s="49">
        <v>62600</v>
      </c>
      <c r="U133" s="49">
        <v>71550</v>
      </c>
      <c r="V133" s="49">
        <v>80500</v>
      </c>
      <c r="W133" s="49">
        <v>89400</v>
      </c>
      <c r="X133" s="49">
        <v>96600</v>
      </c>
      <c r="Y133" s="49">
        <v>103750</v>
      </c>
      <c r="Z133" s="49">
        <v>110900</v>
      </c>
      <c r="AA133" s="49">
        <v>118050</v>
      </c>
      <c r="AB133" s="47" t="s">
        <v>381</v>
      </c>
      <c r="AC133" s="47" t="s">
        <v>81</v>
      </c>
      <c r="AD133"/>
      <c r="AE133" s="47" t="s">
        <v>221</v>
      </c>
      <c r="AF133">
        <v>865</v>
      </c>
      <c r="AG133">
        <v>1054</v>
      </c>
      <c r="AH133">
        <v>1302</v>
      </c>
      <c r="AI133">
        <v>1609</v>
      </c>
      <c r="AJ133">
        <v>1907</v>
      </c>
    </row>
    <row r="134" spans="1:36" ht="14.5" x14ac:dyDescent="0.35">
      <c r="A134" s="47" t="s">
        <v>222</v>
      </c>
      <c r="B134" t="s">
        <v>172</v>
      </c>
      <c r="C134" s="47">
        <v>87400</v>
      </c>
      <c r="D134" s="47">
        <v>39450</v>
      </c>
      <c r="E134" s="49">
        <v>45050</v>
      </c>
      <c r="F134" s="49">
        <v>50700</v>
      </c>
      <c r="G134" s="49">
        <v>56300</v>
      </c>
      <c r="H134" s="49">
        <v>60850</v>
      </c>
      <c r="I134" s="49">
        <v>65350</v>
      </c>
      <c r="J134" s="49">
        <v>69850</v>
      </c>
      <c r="K134" s="49">
        <v>74350</v>
      </c>
      <c r="L134" s="49">
        <v>23700</v>
      </c>
      <c r="M134" s="49">
        <v>27050</v>
      </c>
      <c r="N134" s="49">
        <v>30450</v>
      </c>
      <c r="O134" s="49">
        <v>33800</v>
      </c>
      <c r="P134" s="49">
        <v>36550</v>
      </c>
      <c r="Q134" s="49">
        <v>39250</v>
      </c>
      <c r="R134" s="49">
        <v>41950</v>
      </c>
      <c r="S134" s="49">
        <v>46630</v>
      </c>
      <c r="T134" s="49">
        <v>62600</v>
      </c>
      <c r="U134" s="49">
        <v>71550</v>
      </c>
      <c r="V134" s="49">
        <v>80500</v>
      </c>
      <c r="W134" s="49">
        <v>89400</v>
      </c>
      <c r="X134" s="49">
        <v>96600</v>
      </c>
      <c r="Y134" s="49">
        <v>103750</v>
      </c>
      <c r="Z134" s="49">
        <v>110900</v>
      </c>
      <c r="AA134" s="49">
        <v>118050</v>
      </c>
      <c r="AB134" s="47" t="s">
        <v>381</v>
      </c>
      <c r="AC134" s="47" t="s">
        <v>172</v>
      </c>
      <c r="AD134"/>
      <c r="AE134" s="47" t="s">
        <v>222</v>
      </c>
      <c r="AF134">
        <v>791</v>
      </c>
      <c r="AG134">
        <v>960</v>
      </c>
      <c r="AH134">
        <v>1190</v>
      </c>
      <c r="AI134">
        <v>1485</v>
      </c>
      <c r="AJ134">
        <v>1749</v>
      </c>
    </row>
    <row r="135" spans="1:36" ht="14.5" x14ac:dyDescent="0.35">
      <c r="A135" s="47" t="s">
        <v>223</v>
      </c>
      <c r="B135" t="s">
        <v>81</v>
      </c>
      <c r="C135" s="47">
        <v>112700</v>
      </c>
      <c r="D135" s="47">
        <v>39450</v>
      </c>
      <c r="E135" s="49">
        <v>45100</v>
      </c>
      <c r="F135" s="49">
        <v>50750</v>
      </c>
      <c r="G135" s="49">
        <v>56350</v>
      </c>
      <c r="H135" s="49">
        <v>60900</v>
      </c>
      <c r="I135" s="49">
        <v>65400</v>
      </c>
      <c r="J135" s="49">
        <v>69900</v>
      </c>
      <c r="K135" s="49">
        <v>74400</v>
      </c>
      <c r="L135" s="49">
        <v>23700</v>
      </c>
      <c r="M135" s="49">
        <v>27050</v>
      </c>
      <c r="N135" s="49">
        <v>30450</v>
      </c>
      <c r="O135" s="49">
        <v>33800</v>
      </c>
      <c r="P135" s="49">
        <v>36550</v>
      </c>
      <c r="Q135" s="49">
        <v>39250</v>
      </c>
      <c r="R135" s="49">
        <v>41950</v>
      </c>
      <c r="S135" s="49">
        <v>46630</v>
      </c>
      <c r="T135" s="49">
        <v>62600</v>
      </c>
      <c r="U135" s="49">
        <v>71550</v>
      </c>
      <c r="V135" s="49">
        <v>80500</v>
      </c>
      <c r="W135" s="49">
        <v>89400</v>
      </c>
      <c r="X135" s="49">
        <v>96600</v>
      </c>
      <c r="Y135" s="49">
        <v>103750</v>
      </c>
      <c r="Z135" s="49">
        <v>110900</v>
      </c>
      <c r="AA135" s="49">
        <v>118050</v>
      </c>
      <c r="AB135" s="47" t="s">
        <v>381</v>
      </c>
      <c r="AC135" s="47" t="s">
        <v>81</v>
      </c>
      <c r="AD135"/>
      <c r="AE135" s="47" t="s">
        <v>223</v>
      </c>
      <c r="AF135">
        <v>865</v>
      </c>
      <c r="AG135">
        <v>1054</v>
      </c>
      <c r="AH135">
        <v>1302</v>
      </c>
      <c r="AI135">
        <v>1609</v>
      </c>
      <c r="AJ135">
        <v>1907</v>
      </c>
    </row>
    <row r="136" spans="1:36" ht="14.5" x14ac:dyDescent="0.35">
      <c r="A136" s="47" t="s">
        <v>224</v>
      </c>
      <c r="B136" t="s">
        <v>99</v>
      </c>
      <c r="C136" s="47">
        <v>102700</v>
      </c>
      <c r="D136" s="47">
        <v>39450</v>
      </c>
      <c r="E136" s="49">
        <v>45050</v>
      </c>
      <c r="F136" s="49">
        <v>50700</v>
      </c>
      <c r="G136" s="49">
        <v>56300</v>
      </c>
      <c r="H136" s="49">
        <v>60850</v>
      </c>
      <c r="I136" s="49">
        <v>65350</v>
      </c>
      <c r="J136" s="49">
        <v>69850</v>
      </c>
      <c r="K136" s="49">
        <v>74350</v>
      </c>
      <c r="L136" s="49">
        <v>23700</v>
      </c>
      <c r="M136" s="49">
        <v>27050</v>
      </c>
      <c r="N136" s="49">
        <v>30450</v>
      </c>
      <c r="O136" s="49">
        <v>33800</v>
      </c>
      <c r="P136" s="49">
        <v>36550</v>
      </c>
      <c r="Q136" s="49">
        <v>39250</v>
      </c>
      <c r="R136" s="49">
        <v>41950</v>
      </c>
      <c r="S136" s="49">
        <v>46630</v>
      </c>
      <c r="T136" s="49">
        <v>62600</v>
      </c>
      <c r="U136" s="49">
        <v>71550</v>
      </c>
      <c r="V136" s="49">
        <v>80500</v>
      </c>
      <c r="W136" s="49">
        <v>89400</v>
      </c>
      <c r="X136" s="49">
        <v>96600</v>
      </c>
      <c r="Y136" s="49">
        <v>103750</v>
      </c>
      <c r="Z136" s="49">
        <v>110900</v>
      </c>
      <c r="AA136" s="49">
        <v>118050</v>
      </c>
      <c r="AB136" s="47" t="s">
        <v>381</v>
      </c>
      <c r="AC136" s="47" t="s">
        <v>99</v>
      </c>
      <c r="AD136"/>
      <c r="AE136" s="47" t="s">
        <v>224</v>
      </c>
      <c r="AF136">
        <v>833</v>
      </c>
      <c r="AG136">
        <v>1006</v>
      </c>
      <c r="AH136">
        <v>1254</v>
      </c>
      <c r="AI136">
        <v>1616</v>
      </c>
      <c r="AJ136">
        <v>2102</v>
      </c>
    </row>
    <row r="137" spans="1:36" ht="14.5" x14ac:dyDescent="0.35">
      <c r="A137" s="47" t="s">
        <v>225</v>
      </c>
      <c r="B137" t="s">
        <v>81</v>
      </c>
      <c r="C137" s="47">
        <v>112700</v>
      </c>
      <c r="D137" s="47">
        <v>39450</v>
      </c>
      <c r="E137" s="49">
        <v>45100</v>
      </c>
      <c r="F137" s="49">
        <v>50750</v>
      </c>
      <c r="G137" s="49">
        <v>56350</v>
      </c>
      <c r="H137" s="49">
        <v>60900</v>
      </c>
      <c r="I137" s="49">
        <v>65400</v>
      </c>
      <c r="J137" s="49">
        <v>69900</v>
      </c>
      <c r="K137" s="49">
        <v>74400</v>
      </c>
      <c r="L137" s="49">
        <v>23700</v>
      </c>
      <c r="M137" s="49">
        <v>27050</v>
      </c>
      <c r="N137" s="49">
        <v>30450</v>
      </c>
      <c r="O137" s="49">
        <v>33800</v>
      </c>
      <c r="P137" s="49">
        <v>36550</v>
      </c>
      <c r="Q137" s="49">
        <v>39250</v>
      </c>
      <c r="R137" s="49">
        <v>41950</v>
      </c>
      <c r="S137" s="49">
        <v>46630</v>
      </c>
      <c r="T137" s="49">
        <v>62600</v>
      </c>
      <c r="U137" s="49">
        <v>71550</v>
      </c>
      <c r="V137" s="49">
        <v>80500</v>
      </c>
      <c r="W137" s="49">
        <v>89400</v>
      </c>
      <c r="X137" s="49">
        <v>96600</v>
      </c>
      <c r="Y137" s="49">
        <v>103750</v>
      </c>
      <c r="Z137" s="49">
        <v>110900</v>
      </c>
      <c r="AA137" s="49">
        <v>118050</v>
      </c>
      <c r="AB137" s="47" t="s">
        <v>381</v>
      </c>
      <c r="AC137" s="47" t="s">
        <v>81</v>
      </c>
      <c r="AD137"/>
      <c r="AE137" s="47" t="s">
        <v>225</v>
      </c>
      <c r="AF137">
        <v>865</v>
      </c>
      <c r="AG137">
        <v>1054</v>
      </c>
      <c r="AH137">
        <v>1302</v>
      </c>
      <c r="AI137">
        <v>1609</v>
      </c>
      <c r="AJ137">
        <v>1907</v>
      </c>
    </row>
    <row r="138" spans="1:36" ht="14.5" x14ac:dyDescent="0.35">
      <c r="A138" s="47" t="s">
        <v>226</v>
      </c>
      <c r="B138" t="s">
        <v>125</v>
      </c>
      <c r="C138" s="47">
        <v>180900</v>
      </c>
      <c r="D138" s="47">
        <v>58950</v>
      </c>
      <c r="E138" s="49">
        <v>67350</v>
      </c>
      <c r="F138" s="49">
        <v>75750</v>
      </c>
      <c r="G138" s="49">
        <v>84150</v>
      </c>
      <c r="H138" s="49">
        <v>90900</v>
      </c>
      <c r="I138" s="49">
        <v>97650</v>
      </c>
      <c r="J138" s="49">
        <v>104350</v>
      </c>
      <c r="K138" s="49">
        <v>111100</v>
      </c>
      <c r="L138" s="49">
        <v>35350</v>
      </c>
      <c r="M138" s="49">
        <v>40400</v>
      </c>
      <c r="N138" s="49">
        <v>45450</v>
      </c>
      <c r="O138" s="49">
        <v>50500</v>
      </c>
      <c r="P138" s="49">
        <v>54550</v>
      </c>
      <c r="Q138" s="49">
        <v>58600</v>
      </c>
      <c r="R138" s="49">
        <v>62650</v>
      </c>
      <c r="S138" s="49">
        <v>66700</v>
      </c>
      <c r="T138" s="49">
        <v>71550</v>
      </c>
      <c r="U138" s="49">
        <v>81750</v>
      </c>
      <c r="V138" s="49">
        <v>91950</v>
      </c>
      <c r="W138" s="49">
        <v>102150</v>
      </c>
      <c r="X138" s="49">
        <v>110350</v>
      </c>
      <c r="Y138" s="49">
        <v>118500</v>
      </c>
      <c r="Z138" s="49">
        <v>126700</v>
      </c>
      <c r="AA138" s="49">
        <v>134850</v>
      </c>
      <c r="AB138" s="47" t="s">
        <v>381</v>
      </c>
      <c r="AC138" s="47" t="s">
        <v>125</v>
      </c>
      <c r="AD138"/>
      <c r="AE138" s="47" t="s">
        <v>226</v>
      </c>
      <c r="AF138">
        <v>1520</v>
      </c>
      <c r="AG138">
        <v>1855</v>
      </c>
      <c r="AH138">
        <v>2230</v>
      </c>
      <c r="AI138">
        <v>2757</v>
      </c>
      <c r="AJ138">
        <v>3056</v>
      </c>
    </row>
    <row r="139" spans="1:36" ht="14.5" x14ac:dyDescent="0.35">
      <c r="A139" s="47" t="s">
        <v>227</v>
      </c>
      <c r="B139" t="s">
        <v>85</v>
      </c>
      <c r="C139" s="47">
        <v>89800</v>
      </c>
      <c r="D139" s="47">
        <v>39450</v>
      </c>
      <c r="E139" s="49">
        <v>45050</v>
      </c>
      <c r="F139" s="49">
        <v>50700</v>
      </c>
      <c r="G139" s="49">
        <v>56300</v>
      </c>
      <c r="H139" s="49">
        <v>60850</v>
      </c>
      <c r="I139" s="49">
        <v>65350</v>
      </c>
      <c r="J139" s="49">
        <v>69850</v>
      </c>
      <c r="K139" s="49">
        <v>74350</v>
      </c>
      <c r="L139" s="49">
        <v>23700</v>
      </c>
      <c r="M139" s="49">
        <v>27050</v>
      </c>
      <c r="N139" s="49">
        <v>30450</v>
      </c>
      <c r="O139" s="49">
        <v>33800</v>
      </c>
      <c r="P139" s="49">
        <v>36550</v>
      </c>
      <c r="Q139" s="49">
        <v>39250</v>
      </c>
      <c r="R139" s="49">
        <v>41950</v>
      </c>
      <c r="S139" s="49">
        <v>46630</v>
      </c>
      <c r="T139" s="49">
        <v>62600</v>
      </c>
      <c r="U139" s="49">
        <v>71550</v>
      </c>
      <c r="V139" s="49">
        <v>80500</v>
      </c>
      <c r="W139" s="49">
        <v>89400</v>
      </c>
      <c r="X139" s="49">
        <v>96600</v>
      </c>
      <c r="Y139" s="49">
        <v>103750</v>
      </c>
      <c r="Z139" s="49">
        <v>110900</v>
      </c>
      <c r="AA139" s="49">
        <v>118050</v>
      </c>
      <c r="AB139" s="47" t="s">
        <v>381</v>
      </c>
      <c r="AC139" s="47" t="s">
        <v>85</v>
      </c>
      <c r="AD139"/>
      <c r="AE139" s="47" t="s">
        <v>227</v>
      </c>
      <c r="AF139">
        <v>848</v>
      </c>
      <c r="AG139">
        <v>854</v>
      </c>
      <c r="AH139">
        <v>1110</v>
      </c>
      <c r="AI139">
        <v>1388</v>
      </c>
      <c r="AJ139">
        <v>1875</v>
      </c>
    </row>
    <row r="140" spans="1:36" ht="14.5" x14ac:dyDescent="0.35">
      <c r="A140" s="47" t="s">
        <v>228</v>
      </c>
      <c r="B140" t="s">
        <v>99</v>
      </c>
      <c r="C140" s="47">
        <v>102700</v>
      </c>
      <c r="D140" s="47">
        <v>39450</v>
      </c>
      <c r="E140" s="49">
        <v>45050</v>
      </c>
      <c r="F140" s="49">
        <v>50700</v>
      </c>
      <c r="G140" s="49">
        <v>56300</v>
      </c>
      <c r="H140" s="49">
        <v>60850</v>
      </c>
      <c r="I140" s="49">
        <v>65350</v>
      </c>
      <c r="J140" s="49">
        <v>69850</v>
      </c>
      <c r="K140" s="49">
        <v>74350</v>
      </c>
      <c r="L140" s="49">
        <v>23700</v>
      </c>
      <c r="M140" s="49">
        <v>27050</v>
      </c>
      <c r="N140" s="49">
        <v>30450</v>
      </c>
      <c r="O140" s="49">
        <v>33800</v>
      </c>
      <c r="P140" s="49">
        <v>36550</v>
      </c>
      <c r="Q140" s="49">
        <v>39250</v>
      </c>
      <c r="R140" s="49">
        <v>41950</v>
      </c>
      <c r="S140" s="49">
        <v>46630</v>
      </c>
      <c r="T140" s="49">
        <v>62600</v>
      </c>
      <c r="U140" s="49">
        <v>71550</v>
      </c>
      <c r="V140" s="49">
        <v>80500</v>
      </c>
      <c r="W140" s="49">
        <v>89400</v>
      </c>
      <c r="X140" s="49">
        <v>96600</v>
      </c>
      <c r="Y140" s="49">
        <v>103750</v>
      </c>
      <c r="Z140" s="49">
        <v>110900</v>
      </c>
      <c r="AA140" s="49">
        <v>118050</v>
      </c>
      <c r="AB140" s="47" t="s">
        <v>381</v>
      </c>
      <c r="AC140" s="47" t="s">
        <v>99</v>
      </c>
      <c r="AD140"/>
      <c r="AE140" s="47" t="s">
        <v>228</v>
      </c>
      <c r="AF140">
        <v>833</v>
      </c>
      <c r="AG140">
        <v>1006</v>
      </c>
      <c r="AH140">
        <v>1254</v>
      </c>
      <c r="AI140">
        <v>1616</v>
      </c>
      <c r="AJ140">
        <v>2102</v>
      </c>
    </row>
    <row r="141" spans="1:36" ht="14.5" x14ac:dyDescent="0.35">
      <c r="A141" s="47" t="s">
        <v>229</v>
      </c>
      <c r="B141" t="s">
        <v>102</v>
      </c>
      <c r="C141" s="47">
        <v>103900</v>
      </c>
      <c r="D141" s="47">
        <v>39450</v>
      </c>
      <c r="E141" s="49">
        <v>45050</v>
      </c>
      <c r="F141" s="49">
        <v>50700</v>
      </c>
      <c r="G141" s="49">
        <v>56300</v>
      </c>
      <c r="H141" s="49">
        <v>60850</v>
      </c>
      <c r="I141" s="49">
        <v>65350</v>
      </c>
      <c r="J141" s="49">
        <v>69850</v>
      </c>
      <c r="K141" s="49">
        <v>74350</v>
      </c>
      <c r="L141" s="49">
        <v>23700</v>
      </c>
      <c r="M141" s="49">
        <v>27050</v>
      </c>
      <c r="N141" s="49">
        <v>30450</v>
      </c>
      <c r="O141" s="49">
        <v>33800</v>
      </c>
      <c r="P141" s="49">
        <v>36550</v>
      </c>
      <c r="Q141" s="49">
        <v>39250</v>
      </c>
      <c r="R141" s="49">
        <v>41950</v>
      </c>
      <c r="S141" s="49">
        <v>46630</v>
      </c>
      <c r="T141" s="49">
        <v>62600</v>
      </c>
      <c r="U141" s="49">
        <v>71550</v>
      </c>
      <c r="V141" s="49">
        <v>80500</v>
      </c>
      <c r="W141" s="49">
        <v>89400</v>
      </c>
      <c r="X141" s="49">
        <v>96600</v>
      </c>
      <c r="Y141" s="49">
        <v>103750</v>
      </c>
      <c r="Z141" s="49">
        <v>110900</v>
      </c>
      <c r="AA141" s="49">
        <v>118050</v>
      </c>
      <c r="AB141" s="47" t="s">
        <v>381</v>
      </c>
      <c r="AC141" s="47" t="s">
        <v>102</v>
      </c>
      <c r="AD141"/>
      <c r="AE141" s="47" t="s">
        <v>229</v>
      </c>
      <c r="AF141">
        <v>911</v>
      </c>
      <c r="AG141">
        <v>1101</v>
      </c>
      <c r="AH141">
        <v>1371</v>
      </c>
      <c r="AI141">
        <v>1765</v>
      </c>
      <c r="AJ141">
        <v>2094</v>
      </c>
    </row>
    <row r="142" spans="1:36" ht="14.5" x14ac:dyDescent="0.35">
      <c r="A142" s="47" t="s">
        <v>230</v>
      </c>
      <c r="B142" t="s">
        <v>81</v>
      </c>
      <c r="C142" s="47">
        <v>112700</v>
      </c>
      <c r="D142" s="47">
        <v>39450</v>
      </c>
      <c r="E142" s="49">
        <v>45100</v>
      </c>
      <c r="F142" s="49">
        <v>50750</v>
      </c>
      <c r="G142" s="49">
        <v>56350</v>
      </c>
      <c r="H142" s="49">
        <v>60900</v>
      </c>
      <c r="I142" s="49">
        <v>65400</v>
      </c>
      <c r="J142" s="49">
        <v>69900</v>
      </c>
      <c r="K142" s="49">
        <v>74400</v>
      </c>
      <c r="L142" s="49">
        <v>23700</v>
      </c>
      <c r="M142" s="49">
        <v>27050</v>
      </c>
      <c r="N142" s="49">
        <v>30450</v>
      </c>
      <c r="O142" s="49">
        <v>33800</v>
      </c>
      <c r="P142" s="49">
        <v>36550</v>
      </c>
      <c r="Q142" s="49">
        <v>39250</v>
      </c>
      <c r="R142" s="49">
        <v>41950</v>
      </c>
      <c r="S142" s="49">
        <v>46630</v>
      </c>
      <c r="T142" s="49">
        <v>62600</v>
      </c>
      <c r="U142" s="49">
        <v>71550</v>
      </c>
      <c r="V142" s="49">
        <v>80500</v>
      </c>
      <c r="W142" s="49">
        <v>89400</v>
      </c>
      <c r="X142" s="49">
        <v>96600</v>
      </c>
      <c r="Y142" s="49">
        <v>103750</v>
      </c>
      <c r="Z142" s="49">
        <v>110900</v>
      </c>
      <c r="AA142" s="49">
        <v>118050</v>
      </c>
      <c r="AB142" s="47" t="s">
        <v>381</v>
      </c>
      <c r="AC142" s="47" t="s">
        <v>81</v>
      </c>
      <c r="AD142"/>
      <c r="AE142" s="47" t="s">
        <v>230</v>
      </c>
      <c r="AF142">
        <v>865</v>
      </c>
      <c r="AG142">
        <v>1054</v>
      </c>
      <c r="AH142">
        <v>1302</v>
      </c>
      <c r="AI142">
        <v>1609</v>
      </c>
      <c r="AJ142">
        <v>1907</v>
      </c>
    </row>
    <row r="143" spans="1:36" ht="14.5" x14ac:dyDescent="0.35">
      <c r="A143" s="47" t="s">
        <v>231</v>
      </c>
      <c r="B143" t="s">
        <v>88</v>
      </c>
      <c r="C143" s="47">
        <v>112600</v>
      </c>
      <c r="D143" s="47">
        <v>39450</v>
      </c>
      <c r="E143" s="49">
        <v>45050</v>
      </c>
      <c r="F143" s="49">
        <v>50700</v>
      </c>
      <c r="G143" s="49">
        <v>56300</v>
      </c>
      <c r="H143" s="49">
        <v>60850</v>
      </c>
      <c r="I143" s="49">
        <v>65350</v>
      </c>
      <c r="J143" s="49">
        <v>69850</v>
      </c>
      <c r="K143" s="49">
        <v>74350</v>
      </c>
      <c r="L143" s="49">
        <v>23700</v>
      </c>
      <c r="M143" s="49">
        <v>27050</v>
      </c>
      <c r="N143" s="49">
        <v>30450</v>
      </c>
      <c r="O143" s="49">
        <v>33800</v>
      </c>
      <c r="P143" s="49">
        <v>36550</v>
      </c>
      <c r="Q143" s="49">
        <v>39250</v>
      </c>
      <c r="R143" s="49">
        <v>41950</v>
      </c>
      <c r="S143" s="49">
        <v>46630</v>
      </c>
      <c r="T143" s="49">
        <v>62600</v>
      </c>
      <c r="U143" s="49">
        <v>71550</v>
      </c>
      <c r="V143" s="49">
        <v>80500</v>
      </c>
      <c r="W143" s="49">
        <v>89400</v>
      </c>
      <c r="X143" s="49">
        <v>96600</v>
      </c>
      <c r="Y143" s="49">
        <v>103750</v>
      </c>
      <c r="Z143" s="49">
        <v>110900</v>
      </c>
      <c r="AA143" s="49">
        <v>118050</v>
      </c>
      <c r="AB143" s="47" t="s">
        <v>381</v>
      </c>
      <c r="AC143" s="47" t="s">
        <v>88</v>
      </c>
      <c r="AD143"/>
      <c r="AE143" s="47" t="s">
        <v>231</v>
      </c>
      <c r="AF143">
        <v>850</v>
      </c>
      <c r="AG143">
        <v>981</v>
      </c>
      <c r="AH143">
        <v>1280</v>
      </c>
      <c r="AI143">
        <v>1582</v>
      </c>
      <c r="AJ143">
        <v>1736</v>
      </c>
    </row>
    <row r="144" spans="1:36" ht="14.5" x14ac:dyDescent="0.35">
      <c r="A144" s="47" t="s">
        <v>232</v>
      </c>
      <c r="B144" t="s">
        <v>85</v>
      </c>
      <c r="C144" s="47">
        <v>89800</v>
      </c>
      <c r="D144" s="47">
        <v>39450</v>
      </c>
      <c r="E144" s="49">
        <v>45050</v>
      </c>
      <c r="F144" s="49">
        <v>50700</v>
      </c>
      <c r="G144" s="49">
        <v>56300</v>
      </c>
      <c r="H144" s="49">
        <v>60850</v>
      </c>
      <c r="I144" s="49">
        <v>65350</v>
      </c>
      <c r="J144" s="49">
        <v>69850</v>
      </c>
      <c r="K144" s="49">
        <v>74350</v>
      </c>
      <c r="L144" s="49">
        <v>23700</v>
      </c>
      <c r="M144" s="49">
        <v>27050</v>
      </c>
      <c r="N144" s="49">
        <v>30450</v>
      </c>
      <c r="O144" s="49">
        <v>33800</v>
      </c>
      <c r="P144" s="49">
        <v>36550</v>
      </c>
      <c r="Q144" s="49">
        <v>39250</v>
      </c>
      <c r="R144" s="49">
        <v>41950</v>
      </c>
      <c r="S144" s="49">
        <v>46630</v>
      </c>
      <c r="T144" s="49">
        <v>62600</v>
      </c>
      <c r="U144" s="49">
        <v>71550</v>
      </c>
      <c r="V144" s="49">
        <v>80500</v>
      </c>
      <c r="W144" s="49">
        <v>89400</v>
      </c>
      <c r="X144" s="49">
        <v>96600</v>
      </c>
      <c r="Y144" s="49">
        <v>103750</v>
      </c>
      <c r="Z144" s="49">
        <v>110900</v>
      </c>
      <c r="AA144" s="49">
        <v>118050</v>
      </c>
      <c r="AB144" s="47" t="s">
        <v>381</v>
      </c>
      <c r="AC144" s="47" t="s">
        <v>85</v>
      </c>
      <c r="AD144"/>
      <c r="AE144" s="47" t="s">
        <v>232</v>
      </c>
      <c r="AF144">
        <v>848</v>
      </c>
      <c r="AG144">
        <v>854</v>
      </c>
      <c r="AH144">
        <v>1110</v>
      </c>
      <c r="AI144">
        <v>1388</v>
      </c>
      <c r="AJ144">
        <v>1875</v>
      </c>
    </row>
    <row r="145" spans="1:36" ht="14.5" x14ac:dyDescent="0.35">
      <c r="A145" s="47" t="s">
        <v>233</v>
      </c>
      <c r="B145" t="s">
        <v>81</v>
      </c>
      <c r="C145" s="47">
        <v>112700</v>
      </c>
      <c r="D145" s="47">
        <v>39450</v>
      </c>
      <c r="E145" s="49">
        <v>45100</v>
      </c>
      <c r="F145" s="49">
        <v>50750</v>
      </c>
      <c r="G145" s="49">
        <v>56350</v>
      </c>
      <c r="H145" s="49">
        <v>60900</v>
      </c>
      <c r="I145" s="49">
        <v>65400</v>
      </c>
      <c r="J145" s="49">
        <v>69900</v>
      </c>
      <c r="K145" s="49">
        <v>74400</v>
      </c>
      <c r="L145" s="49">
        <v>23700</v>
      </c>
      <c r="M145" s="49">
        <v>27050</v>
      </c>
      <c r="N145" s="49">
        <v>30450</v>
      </c>
      <c r="O145" s="49">
        <v>33800</v>
      </c>
      <c r="P145" s="49">
        <v>36550</v>
      </c>
      <c r="Q145" s="49">
        <v>39250</v>
      </c>
      <c r="R145" s="49">
        <v>41950</v>
      </c>
      <c r="S145" s="49">
        <v>46630</v>
      </c>
      <c r="T145" s="49">
        <v>62600</v>
      </c>
      <c r="U145" s="49">
        <v>71550</v>
      </c>
      <c r="V145" s="49">
        <v>80500</v>
      </c>
      <c r="W145" s="49">
        <v>89400</v>
      </c>
      <c r="X145" s="49">
        <v>96600</v>
      </c>
      <c r="Y145" s="49">
        <v>103750</v>
      </c>
      <c r="Z145" s="49">
        <v>110900</v>
      </c>
      <c r="AA145" s="49">
        <v>118050</v>
      </c>
      <c r="AB145" s="47" t="s">
        <v>381</v>
      </c>
      <c r="AC145" s="47" t="s">
        <v>81</v>
      </c>
      <c r="AD145"/>
      <c r="AE145" s="47" t="s">
        <v>233</v>
      </c>
      <c r="AF145">
        <v>865</v>
      </c>
      <c r="AG145">
        <v>1054</v>
      </c>
      <c r="AH145">
        <v>1302</v>
      </c>
      <c r="AI145">
        <v>1609</v>
      </c>
      <c r="AJ145">
        <v>1907</v>
      </c>
    </row>
    <row r="146" spans="1:36" ht="14.5" x14ac:dyDescent="0.35">
      <c r="A146" s="47" t="s">
        <v>234</v>
      </c>
      <c r="B146" t="s">
        <v>88</v>
      </c>
      <c r="C146" s="47">
        <v>112600</v>
      </c>
      <c r="D146" s="47">
        <v>39450</v>
      </c>
      <c r="E146" s="49">
        <v>45050</v>
      </c>
      <c r="F146" s="49">
        <v>50700</v>
      </c>
      <c r="G146" s="49">
        <v>56300</v>
      </c>
      <c r="H146" s="49">
        <v>60850</v>
      </c>
      <c r="I146" s="49">
        <v>65350</v>
      </c>
      <c r="J146" s="49">
        <v>69850</v>
      </c>
      <c r="K146" s="49">
        <v>74350</v>
      </c>
      <c r="L146" s="49">
        <v>23700</v>
      </c>
      <c r="M146" s="49">
        <v>27050</v>
      </c>
      <c r="N146" s="49">
        <v>30450</v>
      </c>
      <c r="O146" s="49">
        <v>33800</v>
      </c>
      <c r="P146" s="49">
        <v>36550</v>
      </c>
      <c r="Q146" s="49">
        <v>39250</v>
      </c>
      <c r="R146" s="49">
        <v>41950</v>
      </c>
      <c r="S146" s="49">
        <v>46630</v>
      </c>
      <c r="T146" s="49">
        <v>62600</v>
      </c>
      <c r="U146" s="49">
        <v>71550</v>
      </c>
      <c r="V146" s="49">
        <v>80500</v>
      </c>
      <c r="W146" s="49">
        <v>89400</v>
      </c>
      <c r="X146" s="49">
        <v>96600</v>
      </c>
      <c r="Y146" s="49">
        <v>103750</v>
      </c>
      <c r="Z146" s="49">
        <v>110900</v>
      </c>
      <c r="AA146" s="49">
        <v>118050</v>
      </c>
      <c r="AB146" s="47" t="s">
        <v>381</v>
      </c>
      <c r="AC146" s="47" t="s">
        <v>88</v>
      </c>
      <c r="AD146"/>
      <c r="AE146" s="47" t="s">
        <v>234</v>
      </c>
      <c r="AF146">
        <v>850</v>
      </c>
      <c r="AG146">
        <v>981</v>
      </c>
      <c r="AH146">
        <v>1280</v>
      </c>
      <c r="AI146">
        <v>1582</v>
      </c>
      <c r="AJ146">
        <v>1736</v>
      </c>
    </row>
    <row r="147" spans="1:36" ht="14.5" x14ac:dyDescent="0.35">
      <c r="A147" s="47" t="s">
        <v>235</v>
      </c>
      <c r="B147" t="s">
        <v>102</v>
      </c>
      <c r="C147" s="47">
        <v>103900</v>
      </c>
      <c r="D147" s="47">
        <v>39450</v>
      </c>
      <c r="E147" s="49">
        <v>45050</v>
      </c>
      <c r="F147" s="49">
        <v>50700</v>
      </c>
      <c r="G147" s="49">
        <v>56300</v>
      </c>
      <c r="H147" s="49">
        <v>60850</v>
      </c>
      <c r="I147" s="49">
        <v>65350</v>
      </c>
      <c r="J147" s="49">
        <v>69850</v>
      </c>
      <c r="K147" s="49">
        <v>74350</v>
      </c>
      <c r="L147" s="49">
        <v>23700</v>
      </c>
      <c r="M147" s="49">
        <v>27050</v>
      </c>
      <c r="N147" s="49">
        <v>30450</v>
      </c>
      <c r="O147" s="49">
        <v>33800</v>
      </c>
      <c r="P147" s="49">
        <v>36550</v>
      </c>
      <c r="Q147" s="49">
        <v>39250</v>
      </c>
      <c r="R147" s="49">
        <v>41950</v>
      </c>
      <c r="S147" s="49">
        <v>46630</v>
      </c>
      <c r="T147" s="49">
        <v>62600</v>
      </c>
      <c r="U147" s="49">
        <v>71550</v>
      </c>
      <c r="V147" s="49">
        <v>80500</v>
      </c>
      <c r="W147" s="49">
        <v>89400</v>
      </c>
      <c r="X147" s="49">
        <v>96600</v>
      </c>
      <c r="Y147" s="49">
        <v>103750</v>
      </c>
      <c r="Z147" s="49">
        <v>110900</v>
      </c>
      <c r="AA147" s="49">
        <v>118050</v>
      </c>
      <c r="AB147" s="47" t="s">
        <v>381</v>
      </c>
      <c r="AC147" s="47" t="s">
        <v>102</v>
      </c>
      <c r="AD147"/>
      <c r="AE147" s="47" t="s">
        <v>235</v>
      </c>
      <c r="AF147">
        <v>911</v>
      </c>
      <c r="AG147">
        <v>1101</v>
      </c>
      <c r="AH147">
        <v>1371</v>
      </c>
      <c r="AI147">
        <v>1765</v>
      </c>
      <c r="AJ147">
        <v>2094</v>
      </c>
    </row>
    <row r="148" spans="1:36" ht="14.5" x14ac:dyDescent="0.35">
      <c r="A148" s="47" t="s">
        <v>236</v>
      </c>
      <c r="B148" t="s">
        <v>81</v>
      </c>
      <c r="C148" s="47">
        <v>112700</v>
      </c>
      <c r="D148" s="47">
        <v>39450</v>
      </c>
      <c r="E148" s="49">
        <v>45100</v>
      </c>
      <c r="F148" s="49">
        <v>50750</v>
      </c>
      <c r="G148" s="49">
        <v>56350</v>
      </c>
      <c r="H148" s="49">
        <v>60900</v>
      </c>
      <c r="I148" s="49">
        <v>65400</v>
      </c>
      <c r="J148" s="49">
        <v>69900</v>
      </c>
      <c r="K148" s="49">
        <v>74400</v>
      </c>
      <c r="L148" s="49">
        <v>23700</v>
      </c>
      <c r="M148" s="49">
        <v>27050</v>
      </c>
      <c r="N148" s="49">
        <v>30450</v>
      </c>
      <c r="O148" s="49">
        <v>33800</v>
      </c>
      <c r="P148" s="49">
        <v>36550</v>
      </c>
      <c r="Q148" s="49">
        <v>39250</v>
      </c>
      <c r="R148" s="49">
        <v>41950</v>
      </c>
      <c r="S148" s="49">
        <v>46630</v>
      </c>
      <c r="T148" s="49">
        <v>62600</v>
      </c>
      <c r="U148" s="49">
        <v>71550</v>
      </c>
      <c r="V148" s="49">
        <v>80500</v>
      </c>
      <c r="W148" s="49">
        <v>89400</v>
      </c>
      <c r="X148" s="49">
        <v>96600</v>
      </c>
      <c r="Y148" s="49">
        <v>103750</v>
      </c>
      <c r="Z148" s="49">
        <v>110900</v>
      </c>
      <c r="AA148" s="49">
        <v>118050</v>
      </c>
      <c r="AB148" s="47" t="s">
        <v>381</v>
      </c>
      <c r="AC148" s="47" t="s">
        <v>81</v>
      </c>
      <c r="AD148"/>
      <c r="AE148" s="47" t="s">
        <v>236</v>
      </c>
      <c r="AF148">
        <v>865</v>
      </c>
      <c r="AG148">
        <v>1054</v>
      </c>
      <c r="AH148">
        <v>1302</v>
      </c>
      <c r="AI148">
        <v>1609</v>
      </c>
      <c r="AJ148">
        <v>1907</v>
      </c>
    </row>
    <row r="149" spans="1:36" ht="14.5" x14ac:dyDescent="0.35">
      <c r="A149" s="47" t="s">
        <v>237</v>
      </c>
      <c r="B149" t="s">
        <v>81</v>
      </c>
      <c r="C149" s="47">
        <v>112700</v>
      </c>
      <c r="D149" s="47">
        <v>39450</v>
      </c>
      <c r="E149" s="49">
        <v>45100</v>
      </c>
      <c r="F149" s="49">
        <v>50750</v>
      </c>
      <c r="G149" s="49">
        <v>56350</v>
      </c>
      <c r="H149" s="49">
        <v>60900</v>
      </c>
      <c r="I149" s="49">
        <v>65400</v>
      </c>
      <c r="J149" s="49">
        <v>69900</v>
      </c>
      <c r="K149" s="49">
        <v>74400</v>
      </c>
      <c r="L149" s="49">
        <v>23700</v>
      </c>
      <c r="M149" s="49">
        <v>27050</v>
      </c>
      <c r="N149" s="49">
        <v>30450</v>
      </c>
      <c r="O149" s="49">
        <v>33800</v>
      </c>
      <c r="P149" s="49">
        <v>36550</v>
      </c>
      <c r="Q149" s="49">
        <v>39250</v>
      </c>
      <c r="R149" s="49">
        <v>41950</v>
      </c>
      <c r="S149" s="49">
        <v>46630</v>
      </c>
      <c r="T149" s="49">
        <v>62600</v>
      </c>
      <c r="U149" s="49">
        <v>71550</v>
      </c>
      <c r="V149" s="49">
        <v>80500</v>
      </c>
      <c r="W149" s="49">
        <v>89400</v>
      </c>
      <c r="X149" s="49">
        <v>96600</v>
      </c>
      <c r="Y149" s="49">
        <v>103750</v>
      </c>
      <c r="Z149" s="49">
        <v>110900</v>
      </c>
      <c r="AA149" s="49">
        <v>118050</v>
      </c>
      <c r="AB149" s="47" t="s">
        <v>381</v>
      </c>
      <c r="AC149" s="47" t="s">
        <v>81</v>
      </c>
      <c r="AD149"/>
      <c r="AE149" s="47" t="s">
        <v>237</v>
      </c>
      <c r="AF149">
        <v>865</v>
      </c>
      <c r="AG149">
        <v>1054</v>
      </c>
      <c r="AH149">
        <v>1302</v>
      </c>
      <c r="AI149">
        <v>1609</v>
      </c>
      <c r="AJ149">
        <v>1907</v>
      </c>
    </row>
    <row r="150" spans="1:36" ht="14.5" x14ac:dyDescent="0.35">
      <c r="A150" s="47" t="s">
        <v>238</v>
      </c>
      <c r="B150" t="s">
        <v>99</v>
      </c>
      <c r="C150" s="47">
        <v>102700</v>
      </c>
      <c r="D150" s="47">
        <v>39450</v>
      </c>
      <c r="E150" s="49">
        <v>45050</v>
      </c>
      <c r="F150" s="49">
        <v>50700</v>
      </c>
      <c r="G150" s="49">
        <v>56300</v>
      </c>
      <c r="H150" s="49">
        <v>60850</v>
      </c>
      <c r="I150" s="49">
        <v>65350</v>
      </c>
      <c r="J150" s="49">
        <v>69850</v>
      </c>
      <c r="K150" s="49">
        <v>74350</v>
      </c>
      <c r="L150" s="49">
        <v>23700</v>
      </c>
      <c r="M150" s="49">
        <v>27050</v>
      </c>
      <c r="N150" s="49">
        <v>30450</v>
      </c>
      <c r="O150" s="49">
        <v>33800</v>
      </c>
      <c r="P150" s="49">
        <v>36550</v>
      </c>
      <c r="Q150" s="49">
        <v>39250</v>
      </c>
      <c r="R150" s="49">
        <v>41950</v>
      </c>
      <c r="S150" s="49">
        <v>46630</v>
      </c>
      <c r="T150" s="49">
        <v>62600</v>
      </c>
      <c r="U150" s="49">
        <v>71550</v>
      </c>
      <c r="V150" s="49">
        <v>80500</v>
      </c>
      <c r="W150" s="49">
        <v>89400</v>
      </c>
      <c r="X150" s="49">
        <v>96600</v>
      </c>
      <c r="Y150" s="49">
        <v>103750</v>
      </c>
      <c r="Z150" s="49">
        <v>110900</v>
      </c>
      <c r="AA150" s="49">
        <v>118050</v>
      </c>
      <c r="AB150" s="47" t="s">
        <v>381</v>
      </c>
      <c r="AC150" s="47" t="s">
        <v>99</v>
      </c>
      <c r="AD150"/>
      <c r="AE150" s="47" t="s">
        <v>238</v>
      </c>
      <c r="AF150">
        <v>833</v>
      </c>
      <c r="AG150">
        <v>1006</v>
      </c>
      <c r="AH150">
        <v>1254</v>
      </c>
      <c r="AI150">
        <v>1616</v>
      </c>
      <c r="AJ150">
        <v>2102</v>
      </c>
    </row>
    <row r="151" spans="1:36" ht="14.5" x14ac:dyDescent="0.35">
      <c r="A151" s="47" t="s">
        <v>239</v>
      </c>
      <c r="B151" t="s">
        <v>92</v>
      </c>
      <c r="C151" s="47">
        <v>99700</v>
      </c>
      <c r="D151" s="47">
        <v>39450</v>
      </c>
      <c r="E151" s="49">
        <v>45050</v>
      </c>
      <c r="F151" s="49">
        <v>50700</v>
      </c>
      <c r="G151" s="49">
        <v>56300</v>
      </c>
      <c r="H151" s="49">
        <v>60850</v>
      </c>
      <c r="I151" s="49">
        <v>65350</v>
      </c>
      <c r="J151" s="49">
        <v>69850</v>
      </c>
      <c r="K151" s="49">
        <v>74350</v>
      </c>
      <c r="L151" s="49">
        <v>23700</v>
      </c>
      <c r="M151" s="49">
        <v>27050</v>
      </c>
      <c r="N151" s="49">
        <v>30450</v>
      </c>
      <c r="O151" s="49">
        <v>33800</v>
      </c>
      <c r="P151" s="49">
        <v>36550</v>
      </c>
      <c r="Q151" s="49">
        <v>39250</v>
      </c>
      <c r="R151" s="49">
        <v>41950</v>
      </c>
      <c r="S151" s="49">
        <v>46630</v>
      </c>
      <c r="T151" s="49">
        <v>62600</v>
      </c>
      <c r="U151" s="49">
        <v>71550</v>
      </c>
      <c r="V151" s="49">
        <v>80500</v>
      </c>
      <c r="W151" s="49">
        <v>89400</v>
      </c>
      <c r="X151" s="49">
        <v>96600</v>
      </c>
      <c r="Y151" s="49">
        <v>103750</v>
      </c>
      <c r="Z151" s="49">
        <v>110900</v>
      </c>
      <c r="AA151" s="49">
        <v>118050</v>
      </c>
      <c r="AB151" s="47" t="s">
        <v>381</v>
      </c>
      <c r="AC151" s="47" t="s">
        <v>92</v>
      </c>
      <c r="AD151"/>
      <c r="AE151" s="47" t="s">
        <v>239</v>
      </c>
      <c r="AF151">
        <v>1048</v>
      </c>
      <c r="AG151">
        <v>1186</v>
      </c>
      <c r="AH151">
        <v>1447</v>
      </c>
      <c r="AI151">
        <v>1789</v>
      </c>
      <c r="AJ151">
        <v>1995</v>
      </c>
    </row>
    <row r="152" spans="1:36" ht="14.5" x14ac:dyDescent="0.35">
      <c r="A152" s="47" t="s">
        <v>240</v>
      </c>
      <c r="B152" t="s">
        <v>88</v>
      </c>
      <c r="C152" s="47">
        <v>112600</v>
      </c>
      <c r="D152" s="47">
        <v>39450</v>
      </c>
      <c r="E152" s="49">
        <v>45050</v>
      </c>
      <c r="F152" s="49">
        <v>50700</v>
      </c>
      <c r="G152" s="49">
        <v>56300</v>
      </c>
      <c r="H152" s="49">
        <v>60850</v>
      </c>
      <c r="I152" s="49">
        <v>65350</v>
      </c>
      <c r="J152" s="49">
        <v>69850</v>
      </c>
      <c r="K152" s="49">
        <v>74350</v>
      </c>
      <c r="L152" s="49">
        <v>23700</v>
      </c>
      <c r="M152" s="49">
        <v>27050</v>
      </c>
      <c r="N152" s="49">
        <v>30450</v>
      </c>
      <c r="O152" s="49">
        <v>33800</v>
      </c>
      <c r="P152" s="49">
        <v>36550</v>
      </c>
      <c r="Q152" s="49">
        <v>39250</v>
      </c>
      <c r="R152" s="49">
        <v>41950</v>
      </c>
      <c r="S152" s="49">
        <v>46630</v>
      </c>
      <c r="T152" s="49">
        <v>62600</v>
      </c>
      <c r="U152" s="49">
        <v>71550</v>
      </c>
      <c r="V152" s="49">
        <v>80500</v>
      </c>
      <c r="W152" s="49">
        <v>89400</v>
      </c>
      <c r="X152" s="49">
        <v>96600</v>
      </c>
      <c r="Y152" s="49">
        <v>103750</v>
      </c>
      <c r="Z152" s="49">
        <v>110900</v>
      </c>
      <c r="AA152" s="49">
        <v>118050</v>
      </c>
      <c r="AB152" s="47" t="s">
        <v>381</v>
      </c>
      <c r="AC152" s="47" t="s">
        <v>88</v>
      </c>
      <c r="AD152"/>
      <c r="AE152" s="47" t="s">
        <v>240</v>
      </c>
      <c r="AF152">
        <v>850</v>
      </c>
      <c r="AG152">
        <v>981</v>
      </c>
      <c r="AH152">
        <v>1280</v>
      </c>
      <c r="AI152">
        <v>1582</v>
      </c>
      <c r="AJ152">
        <v>1736</v>
      </c>
    </row>
    <row r="153" spans="1:36" ht="14.5" x14ac:dyDescent="0.35">
      <c r="A153" s="47" t="s">
        <v>241</v>
      </c>
      <c r="B153" t="s">
        <v>88</v>
      </c>
      <c r="C153" s="47">
        <v>112600</v>
      </c>
      <c r="D153" s="47">
        <v>39450</v>
      </c>
      <c r="E153" s="49">
        <v>45050</v>
      </c>
      <c r="F153" s="49">
        <v>50700</v>
      </c>
      <c r="G153" s="49">
        <v>56300</v>
      </c>
      <c r="H153" s="49">
        <v>60850</v>
      </c>
      <c r="I153" s="49">
        <v>65350</v>
      </c>
      <c r="J153" s="49">
        <v>69850</v>
      </c>
      <c r="K153" s="49">
        <v>74350</v>
      </c>
      <c r="L153" s="49">
        <v>23700</v>
      </c>
      <c r="M153" s="49">
        <v>27050</v>
      </c>
      <c r="N153" s="49">
        <v>30450</v>
      </c>
      <c r="O153" s="49">
        <v>33800</v>
      </c>
      <c r="P153" s="49">
        <v>36550</v>
      </c>
      <c r="Q153" s="49">
        <v>39250</v>
      </c>
      <c r="R153" s="49">
        <v>41950</v>
      </c>
      <c r="S153" s="49">
        <v>46630</v>
      </c>
      <c r="T153" s="49">
        <v>62600</v>
      </c>
      <c r="U153" s="49">
        <v>71550</v>
      </c>
      <c r="V153" s="49">
        <v>80500</v>
      </c>
      <c r="W153" s="49">
        <v>89400</v>
      </c>
      <c r="X153" s="49">
        <v>96600</v>
      </c>
      <c r="Y153" s="49">
        <v>103750</v>
      </c>
      <c r="Z153" s="49">
        <v>110900</v>
      </c>
      <c r="AA153" s="49">
        <v>118050</v>
      </c>
      <c r="AB153" s="47" t="s">
        <v>381</v>
      </c>
      <c r="AC153" s="47" t="s">
        <v>88</v>
      </c>
      <c r="AD153"/>
      <c r="AE153" s="47" t="s">
        <v>241</v>
      </c>
      <c r="AF153">
        <v>850</v>
      </c>
      <c r="AG153">
        <v>981</v>
      </c>
      <c r="AH153">
        <v>1280</v>
      </c>
      <c r="AI153">
        <v>1582</v>
      </c>
      <c r="AJ153">
        <v>1736</v>
      </c>
    </row>
    <row r="154" spans="1:36" ht="14.5" x14ac:dyDescent="0.35">
      <c r="A154" s="47" t="s">
        <v>242</v>
      </c>
      <c r="B154" t="s">
        <v>172</v>
      </c>
      <c r="C154" s="47">
        <v>87400</v>
      </c>
      <c r="D154" s="47">
        <v>39450</v>
      </c>
      <c r="E154" s="49">
        <v>45050</v>
      </c>
      <c r="F154" s="49">
        <v>50700</v>
      </c>
      <c r="G154" s="49">
        <v>56300</v>
      </c>
      <c r="H154" s="49">
        <v>60850</v>
      </c>
      <c r="I154" s="49">
        <v>65350</v>
      </c>
      <c r="J154" s="49">
        <v>69850</v>
      </c>
      <c r="K154" s="49">
        <v>74350</v>
      </c>
      <c r="L154" s="49">
        <v>23700</v>
      </c>
      <c r="M154" s="49">
        <v>27050</v>
      </c>
      <c r="N154" s="49">
        <v>30450</v>
      </c>
      <c r="O154" s="49">
        <v>33800</v>
      </c>
      <c r="P154" s="49">
        <v>36550</v>
      </c>
      <c r="Q154" s="49">
        <v>39250</v>
      </c>
      <c r="R154" s="49">
        <v>41950</v>
      </c>
      <c r="S154" s="49">
        <v>46630</v>
      </c>
      <c r="T154" s="49">
        <v>62600</v>
      </c>
      <c r="U154" s="49">
        <v>71550</v>
      </c>
      <c r="V154" s="49">
        <v>80500</v>
      </c>
      <c r="W154" s="49">
        <v>89400</v>
      </c>
      <c r="X154" s="49">
        <v>96600</v>
      </c>
      <c r="Y154" s="49">
        <v>103750</v>
      </c>
      <c r="Z154" s="49">
        <v>110900</v>
      </c>
      <c r="AA154" s="49">
        <v>118050</v>
      </c>
      <c r="AB154" s="47" t="s">
        <v>381</v>
      </c>
      <c r="AC154" s="47" t="s">
        <v>172</v>
      </c>
      <c r="AD154"/>
      <c r="AE154" s="47" t="s">
        <v>242</v>
      </c>
      <c r="AF154">
        <v>791</v>
      </c>
      <c r="AG154">
        <v>960</v>
      </c>
      <c r="AH154">
        <v>1190</v>
      </c>
      <c r="AI154">
        <v>1485</v>
      </c>
      <c r="AJ154">
        <v>1749</v>
      </c>
    </row>
    <row r="155" spans="1:36" ht="14.5" x14ac:dyDescent="0.35">
      <c r="A155" s="47" t="s">
        <v>243</v>
      </c>
      <c r="B155" t="s">
        <v>99</v>
      </c>
      <c r="C155" s="47">
        <v>102700</v>
      </c>
      <c r="D155" s="47">
        <v>39450</v>
      </c>
      <c r="E155" s="49">
        <v>45050</v>
      </c>
      <c r="F155" s="49">
        <v>50700</v>
      </c>
      <c r="G155" s="49">
        <v>56300</v>
      </c>
      <c r="H155" s="49">
        <v>60850</v>
      </c>
      <c r="I155" s="49">
        <v>65350</v>
      </c>
      <c r="J155" s="49">
        <v>69850</v>
      </c>
      <c r="K155" s="49">
        <v>74350</v>
      </c>
      <c r="L155" s="49">
        <v>23700</v>
      </c>
      <c r="M155" s="49">
        <v>27050</v>
      </c>
      <c r="N155" s="49">
        <v>30450</v>
      </c>
      <c r="O155" s="49">
        <v>33800</v>
      </c>
      <c r="P155" s="49">
        <v>36550</v>
      </c>
      <c r="Q155" s="49">
        <v>39250</v>
      </c>
      <c r="R155" s="49">
        <v>41950</v>
      </c>
      <c r="S155" s="49">
        <v>46630</v>
      </c>
      <c r="T155" s="49">
        <v>62600</v>
      </c>
      <c r="U155" s="49">
        <v>71550</v>
      </c>
      <c r="V155" s="49">
        <v>80500</v>
      </c>
      <c r="W155" s="49">
        <v>89400</v>
      </c>
      <c r="X155" s="49">
        <v>96600</v>
      </c>
      <c r="Y155" s="49">
        <v>103750</v>
      </c>
      <c r="Z155" s="49">
        <v>110900</v>
      </c>
      <c r="AA155" s="49">
        <v>118050</v>
      </c>
      <c r="AB155" s="47" t="s">
        <v>381</v>
      </c>
      <c r="AC155" s="47" t="s">
        <v>99</v>
      </c>
      <c r="AD155"/>
      <c r="AE155" s="47" t="s">
        <v>243</v>
      </c>
      <c r="AF155">
        <v>833</v>
      </c>
      <c r="AG155">
        <v>1006</v>
      </c>
      <c r="AH155">
        <v>1254</v>
      </c>
      <c r="AI155">
        <v>1616</v>
      </c>
      <c r="AJ155">
        <v>2102</v>
      </c>
    </row>
    <row r="156" spans="1:36" ht="14.5" x14ac:dyDescent="0.35">
      <c r="A156" s="47" t="s">
        <v>244</v>
      </c>
      <c r="B156" t="s">
        <v>88</v>
      </c>
      <c r="C156" s="47">
        <v>112600</v>
      </c>
      <c r="D156" s="47">
        <v>39450</v>
      </c>
      <c r="E156" s="49">
        <v>45050</v>
      </c>
      <c r="F156" s="49">
        <v>50700</v>
      </c>
      <c r="G156" s="49">
        <v>56300</v>
      </c>
      <c r="H156" s="49">
        <v>60850</v>
      </c>
      <c r="I156" s="49">
        <v>65350</v>
      </c>
      <c r="J156" s="49">
        <v>69850</v>
      </c>
      <c r="K156" s="49">
        <v>74350</v>
      </c>
      <c r="L156" s="49">
        <v>23700</v>
      </c>
      <c r="M156" s="49">
        <v>27050</v>
      </c>
      <c r="N156" s="49">
        <v>30450</v>
      </c>
      <c r="O156" s="49">
        <v>33800</v>
      </c>
      <c r="P156" s="49">
        <v>36550</v>
      </c>
      <c r="Q156" s="49">
        <v>39250</v>
      </c>
      <c r="R156" s="49">
        <v>41950</v>
      </c>
      <c r="S156" s="49">
        <v>46630</v>
      </c>
      <c r="T156" s="49">
        <v>62600</v>
      </c>
      <c r="U156" s="49">
        <v>71550</v>
      </c>
      <c r="V156" s="49">
        <v>80500</v>
      </c>
      <c r="W156" s="49">
        <v>89400</v>
      </c>
      <c r="X156" s="49">
        <v>96600</v>
      </c>
      <c r="Y156" s="49">
        <v>103750</v>
      </c>
      <c r="Z156" s="49">
        <v>110900</v>
      </c>
      <c r="AA156" s="49">
        <v>118050</v>
      </c>
      <c r="AB156" s="47" t="s">
        <v>381</v>
      </c>
      <c r="AC156" s="47" t="s">
        <v>88</v>
      </c>
      <c r="AD156"/>
      <c r="AE156" s="47" t="s">
        <v>244</v>
      </c>
      <c r="AF156">
        <v>850</v>
      </c>
      <c r="AG156">
        <v>981</v>
      </c>
      <c r="AH156">
        <v>1280</v>
      </c>
      <c r="AI156">
        <v>1582</v>
      </c>
      <c r="AJ156">
        <v>1736</v>
      </c>
    </row>
    <row r="157" spans="1:36" ht="14.5" x14ac:dyDescent="0.35">
      <c r="A157" s="47" t="s">
        <v>11</v>
      </c>
      <c r="B157" t="s">
        <v>81</v>
      </c>
      <c r="C157" s="47">
        <v>112700</v>
      </c>
      <c r="D157" s="47">
        <v>39450</v>
      </c>
      <c r="E157" s="49">
        <v>45100</v>
      </c>
      <c r="F157" s="49">
        <v>50750</v>
      </c>
      <c r="G157" s="49">
        <v>56350</v>
      </c>
      <c r="H157" s="49">
        <v>60900</v>
      </c>
      <c r="I157" s="49">
        <v>65400</v>
      </c>
      <c r="J157" s="49">
        <v>69900</v>
      </c>
      <c r="K157" s="49">
        <v>74400</v>
      </c>
      <c r="L157" s="49">
        <v>23700</v>
      </c>
      <c r="M157" s="49">
        <v>27050</v>
      </c>
      <c r="N157" s="49">
        <v>30450</v>
      </c>
      <c r="O157" s="49">
        <v>33800</v>
      </c>
      <c r="P157" s="49">
        <v>36550</v>
      </c>
      <c r="Q157" s="49">
        <v>39250</v>
      </c>
      <c r="R157" s="49">
        <v>41950</v>
      </c>
      <c r="S157" s="49">
        <v>46630</v>
      </c>
      <c r="T157" s="49">
        <v>62600</v>
      </c>
      <c r="U157" s="49">
        <v>71550</v>
      </c>
      <c r="V157" s="49">
        <v>80500</v>
      </c>
      <c r="W157" s="49">
        <v>89400</v>
      </c>
      <c r="X157" s="49">
        <v>96600</v>
      </c>
      <c r="Y157" s="49">
        <v>103750</v>
      </c>
      <c r="Z157" s="49">
        <v>110900</v>
      </c>
      <c r="AA157" s="49">
        <v>118050</v>
      </c>
      <c r="AB157" s="47" t="s">
        <v>381</v>
      </c>
      <c r="AC157" s="47" t="s">
        <v>81</v>
      </c>
      <c r="AD157"/>
      <c r="AE157" s="47" t="s">
        <v>11</v>
      </c>
      <c r="AF157">
        <v>865</v>
      </c>
      <c r="AG157">
        <v>1054</v>
      </c>
      <c r="AH157">
        <v>1302</v>
      </c>
      <c r="AI157">
        <v>1609</v>
      </c>
      <c r="AJ157">
        <v>1907</v>
      </c>
    </row>
    <row r="158" spans="1:36" ht="14.5" x14ac:dyDescent="0.35">
      <c r="A158" s="47" t="s">
        <v>245</v>
      </c>
      <c r="B158" t="s">
        <v>92</v>
      </c>
      <c r="C158" s="47">
        <v>99700</v>
      </c>
      <c r="D158" s="47">
        <v>39450</v>
      </c>
      <c r="E158" s="49">
        <v>45050</v>
      </c>
      <c r="F158" s="49">
        <v>50700</v>
      </c>
      <c r="G158" s="49">
        <v>56300</v>
      </c>
      <c r="H158" s="49">
        <v>60850</v>
      </c>
      <c r="I158" s="49">
        <v>65350</v>
      </c>
      <c r="J158" s="49">
        <v>69850</v>
      </c>
      <c r="K158" s="49">
        <v>74350</v>
      </c>
      <c r="L158" s="49">
        <v>23700</v>
      </c>
      <c r="M158" s="49">
        <v>27050</v>
      </c>
      <c r="N158" s="49">
        <v>30450</v>
      </c>
      <c r="O158" s="49">
        <v>33800</v>
      </c>
      <c r="P158" s="49">
        <v>36550</v>
      </c>
      <c r="Q158" s="49">
        <v>39250</v>
      </c>
      <c r="R158" s="49">
        <v>41950</v>
      </c>
      <c r="S158" s="49">
        <v>46630</v>
      </c>
      <c r="T158" s="49">
        <v>62600</v>
      </c>
      <c r="U158" s="49">
        <v>71550</v>
      </c>
      <c r="V158" s="49">
        <v>80500</v>
      </c>
      <c r="W158" s="49">
        <v>89400</v>
      </c>
      <c r="X158" s="49">
        <v>96600</v>
      </c>
      <c r="Y158" s="49">
        <v>103750</v>
      </c>
      <c r="Z158" s="49">
        <v>110900</v>
      </c>
      <c r="AA158" s="49">
        <v>118050</v>
      </c>
      <c r="AB158" s="47" t="s">
        <v>381</v>
      </c>
      <c r="AC158" s="47" t="s">
        <v>92</v>
      </c>
      <c r="AD158"/>
      <c r="AE158" s="47" t="s">
        <v>245</v>
      </c>
      <c r="AF158">
        <v>1048</v>
      </c>
      <c r="AG158">
        <v>1186</v>
      </c>
      <c r="AH158">
        <v>1447</v>
      </c>
      <c r="AI158">
        <v>1789</v>
      </c>
      <c r="AJ158">
        <v>1995</v>
      </c>
    </row>
    <row r="159" spans="1:36" ht="14.5" x14ac:dyDescent="0.35">
      <c r="A159" s="47" t="s">
        <v>246</v>
      </c>
      <c r="B159" t="s">
        <v>115</v>
      </c>
      <c r="C159" s="47">
        <v>124900</v>
      </c>
      <c r="D159" s="47">
        <v>43750</v>
      </c>
      <c r="E159" s="49">
        <v>50000</v>
      </c>
      <c r="F159" s="49">
        <v>56250</v>
      </c>
      <c r="G159" s="49">
        <v>62450</v>
      </c>
      <c r="H159" s="49">
        <v>67450</v>
      </c>
      <c r="I159" s="49">
        <v>72450</v>
      </c>
      <c r="J159" s="49">
        <v>77450</v>
      </c>
      <c r="K159" s="49">
        <v>82450</v>
      </c>
      <c r="L159" s="49">
        <v>26250</v>
      </c>
      <c r="M159" s="49">
        <v>30000</v>
      </c>
      <c r="N159" s="49">
        <v>33750</v>
      </c>
      <c r="O159" s="49">
        <v>37450</v>
      </c>
      <c r="P159" s="49">
        <v>40450</v>
      </c>
      <c r="Q159" s="49">
        <v>43450</v>
      </c>
      <c r="R159" s="49">
        <v>46450</v>
      </c>
      <c r="S159" s="49">
        <v>49450</v>
      </c>
      <c r="T159" s="49">
        <v>62600</v>
      </c>
      <c r="U159" s="49">
        <v>71550</v>
      </c>
      <c r="V159" s="49">
        <v>80500</v>
      </c>
      <c r="W159" s="49">
        <v>89400</v>
      </c>
      <c r="X159" s="49">
        <v>96600</v>
      </c>
      <c r="Y159" s="49">
        <v>103750</v>
      </c>
      <c r="Z159" s="49">
        <v>110900</v>
      </c>
      <c r="AA159" s="49">
        <v>118050</v>
      </c>
      <c r="AB159" s="47" t="s">
        <v>381</v>
      </c>
      <c r="AC159" s="47" t="s">
        <v>115</v>
      </c>
      <c r="AD159"/>
      <c r="AE159" s="47" t="s">
        <v>246</v>
      </c>
      <c r="AF159">
        <v>957</v>
      </c>
      <c r="AG159">
        <v>1101</v>
      </c>
      <c r="AH159">
        <v>1441</v>
      </c>
      <c r="AI159">
        <v>2047</v>
      </c>
      <c r="AJ159">
        <v>2466</v>
      </c>
    </row>
    <row r="160" spans="1:36" ht="14.5" x14ac:dyDescent="0.35">
      <c r="A160" s="47" t="s">
        <v>247</v>
      </c>
      <c r="B160" t="s">
        <v>125</v>
      </c>
      <c r="C160" s="47">
        <v>180900</v>
      </c>
      <c r="D160" s="47">
        <v>58950</v>
      </c>
      <c r="E160" s="49">
        <v>67350</v>
      </c>
      <c r="F160" s="49">
        <v>75750</v>
      </c>
      <c r="G160" s="49">
        <v>84150</v>
      </c>
      <c r="H160" s="49">
        <v>90900</v>
      </c>
      <c r="I160" s="49">
        <v>97650</v>
      </c>
      <c r="J160" s="49">
        <v>104350</v>
      </c>
      <c r="K160" s="49">
        <v>111100</v>
      </c>
      <c r="L160" s="49">
        <v>35350</v>
      </c>
      <c r="M160" s="49">
        <v>40400</v>
      </c>
      <c r="N160" s="49">
        <v>45450</v>
      </c>
      <c r="O160" s="49">
        <v>50500</v>
      </c>
      <c r="P160" s="49">
        <v>54550</v>
      </c>
      <c r="Q160" s="49">
        <v>58600</v>
      </c>
      <c r="R160" s="49">
        <v>62650</v>
      </c>
      <c r="S160" s="49">
        <v>66700</v>
      </c>
      <c r="T160" s="49">
        <v>71550</v>
      </c>
      <c r="U160" s="49">
        <v>81750</v>
      </c>
      <c r="V160" s="49">
        <v>91950</v>
      </c>
      <c r="W160" s="49">
        <v>102150</v>
      </c>
      <c r="X160" s="49">
        <v>110350</v>
      </c>
      <c r="Y160" s="49">
        <v>118500</v>
      </c>
      <c r="Z160" s="49">
        <v>126700</v>
      </c>
      <c r="AA160" s="49">
        <v>134850</v>
      </c>
      <c r="AB160" s="47" t="s">
        <v>381</v>
      </c>
      <c r="AC160" s="47" t="s">
        <v>125</v>
      </c>
      <c r="AD160"/>
      <c r="AE160" s="47" t="s">
        <v>247</v>
      </c>
      <c r="AF160">
        <v>1520</v>
      </c>
      <c r="AG160">
        <v>1855</v>
      </c>
      <c r="AH160">
        <v>2230</v>
      </c>
      <c r="AI160">
        <v>2757</v>
      </c>
      <c r="AJ160">
        <v>3056</v>
      </c>
    </row>
    <row r="161" spans="1:36" ht="14.5" x14ac:dyDescent="0.35">
      <c r="A161" s="47" t="s">
        <v>248</v>
      </c>
      <c r="B161" t="s">
        <v>125</v>
      </c>
      <c r="C161" s="47">
        <v>180900</v>
      </c>
      <c r="D161" s="47">
        <v>58950</v>
      </c>
      <c r="E161" s="49">
        <v>67350</v>
      </c>
      <c r="F161" s="49">
        <v>75750</v>
      </c>
      <c r="G161" s="49">
        <v>84150</v>
      </c>
      <c r="H161" s="49">
        <v>90900</v>
      </c>
      <c r="I161" s="49">
        <v>97650</v>
      </c>
      <c r="J161" s="49">
        <v>104350</v>
      </c>
      <c r="K161" s="49">
        <v>111100</v>
      </c>
      <c r="L161" s="49">
        <v>35350</v>
      </c>
      <c r="M161" s="49">
        <v>40400</v>
      </c>
      <c r="N161" s="49">
        <v>45450</v>
      </c>
      <c r="O161" s="49">
        <v>50500</v>
      </c>
      <c r="P161" s="49">
        <v>54550</v>
      </c>
      <c r="Q161" s="49">
        <v>58600</v>
      </c>
      <c r="R161" s="49">
        <v>62650</v>
      </c>
      <c r="S161" s="49">
        <v>66700</v>
      </c>
      <c r="T161" s="49">
        <v>71550</v>
      </c>
      <c r="U161" s="49">
        <v>81750</v>
      </c>
      <c r="V161" s="49">
        <v>91950</v>
      </c>
      <c r="W161" s="49">
        <v>102150</v>
      </c>
      <c r="X161" s="49">
        <v>110350</v>
      </c>
      <c r="Y161" s="49">
        <v>118500</v>
      </c>
      <c r="Z161" s="49">
        <v>126700</v>
      </c>
      <c r="AA161" s="49">
        <v>134850</v>
      </c>
      <c r="AB161" s="47" t="s">
        <v>381</v>
      </c>
      <c r="AC161" s="47" t="s">
        <v>125</v>
      </c>
      <c r="AD161"/>
      <c r="AE161" s="47" t="s">
        <v>248</v>
      </c>
      <c r="AF161">
        <v>1520</v>
      </c>
      <c r="AG161">
        <v>1855</v>
      </c>
      <c r="AH161">
        <v>2230</v>
      </c>
      <c r="AI161">
        <v>2757</v>
      </c>
      <c r="AJ161">
        <v>3056</v>
      </c>
    </row>
    <row r="162" spans="1:36" ht="14.5" x14ac:dyDescent="0.35">
      <c r="A162" s="47" t="s">
        <v>249</v>
      </c>
      <c r="B162" t="s">
        <v>81</v>
      </c>
      <c r="C162" s="47">
        <v>112700</v>
      </c>
      <c r="D162" s="47">
        <v>39450</v>
      </c>
      <c r="E162" s="49">
        <v>45100</v>
      </c>
      <c r="F162" s="49">
        <v>50750</v>
      </c>
      <c r="G162" s="49">
        <v>56350</v>
      </c>
      <c r="H162" s="49">
        <v>60900</v>
      </c>
      <c r="I162" s="49">
        <v>65400</v>
      </c>
      <c r="J162" s="49">
        <v>69900</v>
      </c>
      <c r="K162" s="49">
        <v>74400</v>
      </c>
      <c r="L162" s="49">
        <v>23700</v>
      </c>
      <c r="M162" s="49">
        <v>27050</v>
      </c>
      <c r="N162" s="49">
        <v>30450</v>
      </c>
      <c r="O162" s="49">
        <v>33800</v>
      </c>
      <c r="P162" s="49">
        <v>36550</v>
      </c>
      <c r="Q162" s="49">
        <v>39250</v>
      </c>
      <c r="R162" s="49">
        <v>41950</v>
      </c>
      <c r="S162" s="49">
        <v>46630</v>
      </c>
      <c r="T162" s="49">
        <v>62600</v>
      </c>
      <c r="U162" s="49">
        <v>71550</v>
      </c>
      <c r="V162" s="49">
        <v>80500</v>
      </c>
      <c r="W162" s="49">
        <v>89400</v>
      </c>
      <c r="X162" s="49">
        <v>96600</v>
      </c>
      <c r="Y162" s="49">
        <v>103750</v>
      </c>
      <c r="Z162" s="49">
        <v>110900</v>
      </c>
      <c r="AA162" s="49">
        <v>118050</v>
      </c>
      <c r="AB162" s="47" t="s">
        <v>381</v>
      </c>
      <c r="AC162" s="47" t="s">
        <v>81</v>
      </c>
      <c r="AD162"/>
      <c r="AE162" s="47" t="s">
        <v>249</v>
      </c>
      <c r="AF162">
        <v>865</v>
      </c>
      <c r="AG162">
        <v>1054</v>
      </c>
      <c r="AH162">
        <v>1302</v>
      </c>
      <c r="AI162">
        <v>1609</v>
      </c>
      <c r="AJ162">
        <v>1907</v>
      </c>
    </row>
    <row r="163" spans="1:36" ht="14.5" x14ac:dyDescent="0.35">
      <c r="A163" s="47" t="s">
        <v>250</v>
      </c>
      <c r="B163" t="s">
        <v>81</v>
      </c>
      <c r="C163" s="47">
        <v>112700</v>
      </c>
      <c r="D163" s="47">
        <v>39450</v>
      </c>
      <c r="E163" s="49">
        <v>45100</v>
      </c>
      <c r="F163" s="49">
        <v>50750</v>
      </c>
      <c r="G163" s="49">
        <v>56350</v>
      </c>
      <c r="H163" s="49">
        <v>60900</v>
      </c>
      <c r="I163" s="49">
        <v>65400</v>
      </c>
      <c r="J163" s="49">
        <v>69900</v>
      </c>
      <c r="K163" s="49">
        <v>74400</v>
      </c>
      <c r="L163" s="49">
        <v>23700</v>
      </c>
      <c r="M163" s="49">
        <v>27050</v>
      </c>
      <c r="N163" s="49">
        <v>30450</v>
      </c>
      <c r="O163" s="49">
        <v>33800</v>
      </c>
      <c r="P163" s="49">
        <v>36550</v>
      </c>
      <c r="Q163" s="49">
        <v>39250</v>
      </c>
      <c r="R163" s="49">
        <v>41950</v>
      </c>
      <c r="S163" s="49">
        <v>46630</v>
      </c>
      <c r="T163" s="49">
        <v>62600</v>
      </c>
      <c r="U163" s="49">
        <v>71550</v>
      </c>
      <c r="V163" s="49">
        <v>80500</v>
      </c>
      <c r="W163" s="49">
        <v>89400</v>
      </c>
      <c r="X163" s="49">
        <v>96600</v>
      </c>
      <c r="Y163" s="49">
        <v>103750</v>
      </c>
      <c r="Z163" s="49">
        <v>110900</v>
      </c>
      <c r="AA163" s="49">
        <v>118050</v>
      </c>
      <c r="AB163" s="47" t="s">
        <v>381</v>
      </c>
      <c r="AC163" s="47" t="s">
        <v>81</v>
      </c>
      <c r="AD163"/>
      <c r="AE163" s="47" t="s">
        <v>250</v>
      </c>
      <c r="AF163">
        <v>865</v>
      </c>
      <c r="AG163">
        <v>1054</v>
      </c>
      <c r="AH163">
        <v>1302</v>
      </c>
      <c r="AI163">
        <v>1609</v>
      </c>
      <c r="AJ163">
        <v>1907</v>
      </c>
    </row>
    <row r="164" spans="1:36" ht="14.5" x14ac:dyDescent="0.35">
      <c r="A164" s="47" t="s">
        <v>251</v>
      </c>
      <c r="B164" t="s">
        <v>125</v>
      </c>
      <c r="C164" s="47">
        <v>180900</v>
      </c>
      <c r="D164" s="47">
        <v>58950</v>
      </c>
      <c r="E164" s="49">
        <v>67350</v>
      </c>
      <c r="F164" s="49">
        <v>75750</v>
      </c>
      <c r="G164" s="49">
        <v>84150</v>
      </c>
      <c r="H164" s="49">
        <v>90900</v>
      </c>
      <c r="I164" s="49">
        <v>97650</v>
      </c>
      <c r="J164" s="49">
        <v>104350</v>
      </c>
      <c r="K164" s="49">
        <v>111100</v>
      </c>
      <c r="L164" s="49">
        <v>35350</v>
      </c>
      <c r="M164" s="49">
        <v>40400</v>
      </c>
      <c r="N164" s="49">
        <v>45450</v>
      </c>
      <c r="O164" s="49">
        <v>50500</v>
      </c>
      <c r="P164" s="49">
        <v>54550</v>
      </c>
      <c r="Q164" s="49">
        <v>58600</v>
      </c>
      <c r="R164" s="49">
        <v>62650</v>
      </c>
      <c r="S164" s="49">
        <v>66700</v>
      </c>
      <c r="T164" s="49">
        <v>71550</v>
      </c>
      <c r="U164" s="49">
        <v>81750</v>
      </c>
      <c r="V164" s="49">
        <v>91950</v>
      </c>
      <c r="W164" s="49">
        <v>102150</v>
      </c>
      <c r="X164" s="49">
        <v>110350</v>
      </c>
      <c r="Y164" s="49">
        <v>118500</v>
      </c>
      <c r="Z164" s="49">
        <v>126700</v>
      </c>
      <c r="AA164" s="49">
        <v>134850</v>
      </c>
      <c r="AB164" s="47" t="s">
        <v>381</v>
      </c>
      <c r="AC164" s="47" t="s">
        <v>125</v>
      </c>
      <c r="AD164"/>
      <c r="AE164" s="47" t="s">
        <v>251</v>
      </c>
      <c r="AF164">
        <v>1520</v>
      </c>
      <c r="AG164">
        <v>1855</v>
      </c>
      <c r="AH164">
        <v>2230</v>
      </c>
      <c r="AI164">
        <v>2757</v>
      </c>
      <c r="AJ164">
        <v>3056</v>
      </c>
    </row>
    <row r="165" spans="1:36" ht="14.5" x14ac:dyDescent="0.35">
      <c r="A165" s="47" t="s">
        <v>252</v>
      </c>
      <c r="B165" t="s">
        <v>88</v>
      </c>
      <c r="C165" s="47">
        <v>112600</v>
      </c>
      <c r="D165" s="47">
        <v>39450</v>
      </c>
      <c r="E165" s="49">
        <v>45050</v>
      </c>
      <c r="F165" s="49">
        <v>50700</v>
      </c>
      <c r="G165" s="49">
        <v>56300</v>
      </c>
      <c r="H165" s="49">
        <v>60850</v>
      </c>
      <c r="I165" s="49">
        <v>65350</v>
      </c>
      <c r="J165" s="49">
        <v>69850</v>
      </c>
      <c r="K165" s="49">
        <v>74350</v>
      </c>
      <c r="L165" s="49">
        <v>23700</v>
      </c>
      <c r="M165" s="49">
        <v>27050</v>
      </c>
      <c r="N165" s="49">
        <v>30450</v>
      </c>
      <c r="O165" s="49">
        <v>33800</v>
      </c>
      <c r="P165" s="49">
        <v>36550</v>
      </c>
      <c r="Q165" s="49">
        <v>39250</v>
      </c>
      <c r="R165" s="49">
        <v>41950</v>
      </c>
      <c r="S165" s="49">
        <v>46630</v>
      </c>
      <c r="T165" s="49">
        <v>62600</v>
      </c>
      <c r="U165" s="49">
        <v>71550</v>
      </c>
      <c r="V165" s="49">
        <v>80500</v>
      </c>
      <c r="W165" s="49">
        <v>89400</v>
      </c>
      <c r="X165" s="49">
        <v>96600</v>
      </c>
      <c r="Y165" s="49">
        <v>103750</v>
      </c>
      <c r="Z165" s="49">
        <v>110900</v>
      </c>
      <c r="AA165" s="49">
        <v>118050</v>
      </c>
      <c r="AB165" s="47" t="s">
        <v>381</v>
      </c>
      <c r="AC165" s="47" t="s">
        <v>88</v>
      </c>
      <c r="AD165"/>
      <c r="AE165" s="47" t="s">
        <v>252</v>
      </c>
      <c r="AF165">
        <v>850</v>
      </c>
      <c r="AG165">
        <v>981</v>
      </c>
      <c r="AH165">
        <v>1280</v>
      </c>
      <c r="AI165">
        <v>1582</v>
      </c>
      <c r="AJ165">
        <v>1736</v>
      </c>
    </row>
    <row r="166" spans="1:36" ht="14.5" x14ac:dyDescent="0.35">
      <c r="A166" s="47" t="s">
        <v>253</v>
      </c>
      <c r="B166" t="s">
        <v>85</v>
      </c>
      <c r="C166" s="47">
        <v>89800</v>
      </c>
      <c r="D166" s="47">
        <v>39450</v>
      </c>
      <c r="E166" s="49">
        <v>45050</v>
      </c>
      <c r="F166" s="49">
        <v>50700</v>
      </c>
      <c r="G166" s="49">
        <v>56300</v>
      </c>
      <c r="H166" s="49">
        <v>60850</v>
      </c>
      <c r="I166" s="49">
        <v>65350</v>
      </c>
      <c r="J166" s="49">
        <v>69850</v>
      </c>
      <c r="K166" s="49">
        <v>74350</v>
      </c>
      <c r="L166" s="49">
        <v>23700</v>
      </c>
      <c r="M166" s="49">
        <v>27050</v>
      </c>
      <c r="N166" s="49">
        <v>30450</v>
      </c>
      <c r="O166" s="49">
        <v>33800</v>
      </c>
      <c r="P166" s="49">
        <v>36550</v>
      </c>
      <c r="Q166" s="49">
        <v>39250</v>
      </c>
      <c r="R166" s="49">
        <v>41950</v>
      </c>
      <c r="S166" s="49">
        <v>46630</v>
      </c>
      <c r="T166" s="49">
        <v>62600</v>
      </c>
      <c r="U166" s="49">
        <v>71550</v>
      </c>
      <c r="V166" s="49">
        <v>80500</v>
      </c>
      <c r="W166" s="49">
        <v>89400</v>
      </c>
      <c r="X166" s="49">
        <v>96600</v>
      </c>
      <c r="Y166" s="49">
        <v>103750</v>
      </c>
      <c r="Z166" s="49">
        <v>110900</v>
      </c>
      <c r="AA166" s="49">
        <v>118050</v>
      </c>
      <c r="AB166" s="47" t="s">
        <v>381</v>
      </c>
      <c r="AC166" s="47" t="s">
        <v>85</v>
      </c>
      <c r="AD166"/>
      <c r="AE166" s="47" t="s">
        <v>253</v>
      </c>
      <c r="AF166">
        <v>848</v>
      </c>
      <c r="AG166">
        <v>854</v>
      </c>
      <c r="AH166">
        <v>1110</v>
      </c>
      <c r="AI166">
        <v>1388</v>
      </c>
      <c r="AJ166">
        <v>1875</v>
      </c>
    </row>
    <row r="167" spans="1:36" ht="14.5" x14ac:dyDescent="0.35">
      <c r="A167" s="47" t="s">
        <v>255</v>
      </c>
      <c r="B167" t="s">
        <v>81</v>
      </c>
      <c r="C167" s="47">
        <v>112700</v>
      </c>
      <c r="D167" s="47">
        <v>39450</v>
      </c>
      <c r="E167" s="49">
        <v>45100</v>
      </c>
      <c r="F167" s="49">
        <v>50750</v>
      </c>
      <c r="G167" s="49">
        <v>56350</v>
      </c>
      <c r="H167" s="49">
        <v>60900</v>
      </c>
      <c r="I167" s="49">
        <v>65400</v>
      </c>
      <c r="J167" s="49">
        <v>69900</v>
      </c>
      <c r="K167" s="49">
        <v>74400</v>
      </c>
      <c r="L167" s="49">
        <v>23700</v>
      </c>
      <c r="M167" s="49">
        <v>27050</v>
      </c>
      <c r="N167" s="49">
        <v>30450</v>
      </c>
      <c r="O167" s="49">
        <v>33800</v>
      </c>
      <c r="P167" s="49">
        <v>36550</v>
      </c>
      <c r="Q167" s="49">
        <v>39250</v>
      </c>
      <c r="R167" s="49">
        <v>41950</v>
      </c>
      <c r="S167" s="49">
        <v>46630</v>
      </c>
      <c r="T167" s="49">
        <v>62600</v>
      </c>
      <c r="U167" s="49">
        <v>71550</v>
      </c>
      <c r="V167" s="49">
        <v>80500</v>
      </c>
      <c r="W167" s="49">
        <v>89400</v>
      </c>
      <c r="X167" s="49">
        <v>96600</v>
      </c>
      <c r="Y167" s="49">
        <v>103750</v>
      </c>
      <c r="Z167" s="49">
        <v>110900</v>
      </c>
      <c r="AA167" s="49">
        <v>118050</v>
      </c>
      <c r="AB167" s="47" t="s">
        <v>381</v>
      </c>
      <c r="AC167" s="47" t="s">
        <v>81</v>
      </c>
      <c r="AD167"/>
      <c r="AE167" s="47" t="s">
        <v>255</v>
      </c>
      <c r="AF167">
        <v>865</v>
      </c>
      <c r="AG167">
        <v>1054</v>
      </c>
      <c r="AH167">
        <v>1302</v>
      </c>
      <c r="AI167">
        <v>1609</v>
      </c>
      <c r="AJ167">
        <v>1907</v>
      </c>
    </row>
    <row r="168" spans="1:36" ht="14.5" x14ac:dyDescent="0.35">
      <c r="A168" s="47" t="s">
        <v>254</v>
      </c>
      <c r="B168" t="s">
        <v>81</v>
      </c>
      <c r="C168" s="47">
        <v>112700</v>
      </c>
      <c r="D168" s="47">
        <v>39450</v>
      </c>
      <c r="E168" s="49">
        <v>45100</v>
      </c>
      <c r="F168" s="49">
        <v>50750</v>
      </c>
      <c r="G168" s="49">
        <v>56350</v>
      </c>
      <c r="H168" s="49">
        <v>60900</v>
      </c>
      <c r="I168" s="49">
        <v>65400</v>
      </c>
      <c r="J168" s="49">
        <v>69900</v>
      </c>
      <c r="K168" s="49">
        <v>74400</v>
      </c>
      <c r="L168" s="49">
        <v>23700</v>
      </c>
      <c r="M168" s="49">
        <v>27050</v>
      </c>
      <c r="N168" s="49">
        <v>30450</v>
      </c>
      <c r="O168" s="49">
        <v>33800</v>
      </c>
      <c r="P168" s="49">
        <v>36550</v>
      </c>
      <c r="Q168" s="49">
        <v>39250</v>
      </c>
      <c r="R168" s="49">
        <v>41950</v>
      </c>
      <c r="S168" s="49">
        <v>46630</v>
      </c>
      <c r="T168" s="49">
        <v>62600</v>
      </c>
      <c r="U168" s="49">
        <v>71550</v>
      </c>
      <c r="V168" s="49">
        <v>80500</v>
      </c>
      <c r="W168" s="49">
        <v>89400</v>
      </c>
      <c r="X168" s="49">
        <v>96600</v>
      </c>
      <c r="Y168" s="49">
        <v>103750</v>
      </c>
      <c r="Z168" s="49">
        <v>110900</v>
      </c>
      <c r="AA168" s="49">
        <v>118050</v>
      </c>
      <c r="AB168" s="47" t="s">
        <v>381</v>
      </c>
      <c r="AC168" s="47" t="s">
        <v>81</v>
      </c>
      <c r="AD168"/>
      <c r="AE168" s="47" t="s">
        <v>254</v>
      </c>
      <c r="AF168">
        <v>865</v>
      </c>
      <c r="AG168">
        <v>1054</v>
      </c>
      <c r="AH168">
        <v>1302</v>
      </c>
      <c r="AI168">
        <v>1609</v>
      </c>
      <c r="AJ168">
        <v>1907</v>
      </c>
    </row>
    <row r="169" spans="1:36" ht="14.5" x14ac:dyDescent="0.35">
      <c r="A169" s="47" t="s">
        <v>256</v>
      </c>
      <c r="B169" t="s">
        <v>172</v>
      </c>
      <c r="C169" s="47">
        <v>87400</v>
      </c>
      <c r="D169" s="47">
        <v>39450</v>
      </c>
      <c r="E169" s="49">
        <v>45050</v>
      </c>
      <c r="F169" s="49">
        <v>50700</v>
      </c>
      <c r="G169" s="49">
        <v>56300</v>
      </c>
      <c r="H169" s="49">
        <v>60850</v>
      </c>
      <c r="I169" s="49">
        <v>65350</v>
      </c>
      <c r="J169" s="49">
        <v>69850</v>
      </c>
      <c r="K169" s="49">
        <v>74350</v>
      </c>
      <c r="L169" s="49">
        <v>23700</v>
      </c>
      <c r="M169" s="49">
        <v>27050</v>
      </c>
      <c r="N169" s="49">
        <v>30450</v>
      </c>
      <c r="O169" s="49">
        <v>33800</v>
      </c>
      <c r="P169" s="49">
        <v>36550</v>
      </c>
      <c r="Q169" s="49">
        <v>39250</v>
      </c>
      <c r="R169" s="49">
        <v>41950</v>
      </c>
      <c r="S169" s="49">
        <v>46630</v>
      </c>
      <c r="T169" s="49">
        <v>62600</v>
      </c>
      <c r="U169" s="49">
        <v>71550</v>
      </c>
      <c r="V169" s="49">
        <v>80500</v>
      </c>
      <c r="W169" s="49">
        <v>89400</v>
      </c>
      <c r="X169" s="49">
        <v>96600</v>
      </c>
      <c r="Y169" s="49">
        <v>103750</v>
      </c>
      <c r="Z169" s="49">
        <v>110900</v>
      </c>
      <c r="AA169" s="49">
        <v>118050</v>
      </c>
      <c r="AB169" s="47" t="s">
        <v>381</v>
      </c>
      <c r="AC169" s="47" t="s">
        <v>172</v>
      </c>
      <c r="AD169"/>
      <c r="AE169" s="47" t="s">
        <v>256</v>
      </c>
      <c r="AF169">
        <v>791</v>
      </c>
      <c r="AG169">
        <v>960</v>
      </c>
      <c r="AH169">
        <v>1190</v>
      </c>
      <c r="AI169">
        <v>1485</v>
      </c>
      <c r="AJ169">
        <v>1749</v>
      </c>
    </row>
    <row r="170" spans="1:36" ht="14.5" x14ac:dyDescent="0.35">
      <c r="A170" s="47" t="s">
        <v>257</v>
      </c>
      <c r="B170" t="s">
        <v>92</v>
      </c>
      <c r="C170" s="47">
        <v>99700</v>
      </c>
      <c r="D170" s="47">
        <v>39450</v>
      </c>
      <c r="E170" s="49">
        <v>45050</v>
      </c>
      <c r="F170" s="49">
        <v>50700</v>
      </c>
      <c r="G170" s="49">
        <v>56300</v>
      </c>
      <c r="H170" s="49">
        <v>60850</v>
      </c>
      <c r="I170" s="49">
        <v>65350</v>
      </c>
      <c r="J170" s="49">
        <v>69850</v>
      </c>
      <c r="K170" s="49">
        <v>74350</v>
      </c>
      <c r="L170" s="49">
        <v>23700</v>
      </c>
      <c r="M170" s="49">
        <v>27050</v>
      </c>
      <c r="N170" s="49">
        <v>30450</v>
      </c>
      <c r="O170" s="49">
        <v>33800</v>
      </c>
      <c r="P170" s="49">
        <v>36550</v>
      </c>
      <c r="Q170" s="49">
        <v>39250</v>
      </c>
      <c r="R170" s="49">
        <v>41950</v>
      </c>
      <c r="S170" s="49">
        <v>46630</v>
      </c>
      <c r="T170" s="49">
        <v>62600</v>
      </c>
      <c r="U170" s="49">
        <v>71550</v>
      </c>
      <c r="V170" s="49">
        <v>80500</v>
      </c>
      <c r="W170" s="49">
        <v>89400</v>
      </c>
      <c r="X170" s="49">
        <v>96600</v>
      </c>
      <c r="Y170" s="49">
        <v>103750</v>
      </c>
      <c r="Z170" s="49">
        <v>110900</v>
      </c>
      <c r="AA170" s="49">
        <v>118050</v>
      </c>
      <c r="AB170" s="47" t="s">
        <v>381</v>
      </c>
      <c r="AC170" s="47" t="s">
        <v>92</v>
      </c>
      <c r="AD170"/>
      <c r="AE170" s="47" t="s">
        <v>257</v>
      </c>
      <c r="AF170">
        <v>1048</v>
      </c>
      <c r="AG170">
        <v>1186</v>
      </c>
      <c r="AH170">
        <v>1447</v>
      </c>
      <c r="AI170">
        <v>1789</v>
      </c>
      <c r="AJ170">
        <v>1995</v>
      </c>
    </row>
    <row r="171" spans="1:36" ht="14.5" x14ac:dyDescent="0.35">
      <c r="A171" s="47" t="s">
        <v>258</v>
      </c>
      <c r="B171" t="s">
        <v>88</v>
      </c>
      <c r="C171" s="47">
        <v>112600</v>
      </c>
      <c r="D171" s="47">
        <v>39450</v>
      </c>
      <c r="E171" s="49">
        <v>45050</v>
      </c>
      <c r="F171" s="49">
        <v>50700</v>
      </c>
      <c r="G171" s="49">
        <v>56300</v>
      </c>
      <c r="H171" s="49">
        <v>60850</v>
      </c>
      <c r="I171" s="49">
        <v>65350</v>
      </c>
      <c r="J171" s="49">
        <v>69850</v>
      </c>
      <c r="K171" s="49">
        <v>74350</v>
      </c>
      <c r="L171" s="49">
        <v>23700</v>
      </c>
      <c r="M171" s="49">
        <v>27050</v>
      </c>
      <c r="N171" s="49">
        <v>30450</v>
      </c>
      <c r="O171" s="49">
        <v>33800</v>
      </c>
      <c r="P171" s="49">
        <v>36550</v>
      </c>
      <c r="Q171" s="49">
        <v>39250</v>
      </c>
      <c r="R171" s="49">
        <v>41950</v>
      </c>
      <c r="S171" s="49">
        <v>46630</v>
      </c>
      <c r="T171" s="49">
        <v>62600</v>
      </c>
      <c r="U171" s="49">
        <v>71550</v>
      </c>
      <c r="V171" s="49">
        <v>80500</v>
      </c>
      <c r="W171" s="49">
        <v>89400</v>
      </c>
      <c r="X171" s="49">
        <v>96600</v>
      </c>
      <c r="Y171" s="49">
        <v>103750</v>
      </c>
      <c r="Z171" s="49">
        <v>110900</v>
      </c>
      <c r="AA171" s="49">
        <v>118050</v>
      </c>
      <c r="AB171" s="47" t="s">
        <v>381</v>
      </c>
      <c r="AC171" s="47" t="s">
        <v>88</v>
      </c>
      <c r="AD171"/>
      <c r="AE171" s="47" t="s">
        <v>258</v>
      </c>
      <c r="AF171">
        <v>850</v>
      </c>
      <c r="AG171">
        <v>981</v>
      </c>
      <c r="AH171">
        <v>1280</v>
      </c>
      <c r="AI171">
        <v>1582</v>
      </c>
      <c r="AJ171">
        <v>1736</v>
      </c>
    </row>
    <row r="172" spans="1:36" ht="14.5" x14ac:dyDescent="0.35">
      <c r="A172" s="47" t="s">
        <v>259</v>
      </c>
      <c r="B172" t="s">
        <v>85</v>
      </c>
      <c r="C172" s="47">
        <v>89800</v>
      </c>
      <c r="D172" s="47">
        <v>39450</v>
      </c>
      <c r="E172" s="49">
        <v>45050</v>
      </c>
      <c r="F172" s="49">
        <v>50700</v>
      </c>
      <c r="G172" s="49">
        <v>56300</v>
      </c>
      <c r="H172" s="49">
        <v>60850</v>
      </c>
      <c r="I172" s="49">
        <v>65350</v>
      </c>
      <c r="J172" s="49">
        <v>69850</v>
      </c>
      <c r="K172" s="49">
        <v>74350</v>
      </c>
      <c r="L172" s="49">
        <v>23700</v>
      </c>
      <c r="M172" s="49">
        <v>27050</v>
      </c>
      <c r="N172" s="49">
        <v>30450</v>
      </c>
      <c r="O172" s="49">
        <v>33800</v>
      </c>
      <c r="P172" s="49">
        <v>36550</v>
      </c>
      <c r="Q172" s="49">
        <v>39250</v>
      </c>
      <c r="R172" s="49">
        <v>41950</v>
      </c>
      <c r="S172" s="49">
        <v>46630</v>
      </c>
      <c r="T172" s="49">
        <v>62600</v>
      </c>
      <c r="U172" s="49">
        <v>71550</v>
      </c>
      <c r="V172" s="49">
        <v>80500</v>
      </c>
      <c r="W172" s="49">
        <v>89400</v>
      </c>
      <c r="X172" s="49">
        <v>96600</v>
      </c>
      <c r="Y172" s="49">
        <v>103750</v>
      </c>
      <c r="Z172" s="49">
        <v>110900</v>
      </c>
      <c r="AA172" s="49">
        <v>118050</v>
      </c>
      <c r="AB172" s="47" t="s">
        <v>381</v>
      </c>
      <c r="AC172" s="47" t="s">
        <v>85</v>
      </c>
      <c r="AD172"/>
      <c r="AE172" s="47" t="s">
        <v>259</v>
      </c>
      <c r="AF172">
        <v>848</v>
      </c>
      <c r="AG172">
        <v>854</v>
      </c>
      <c r="AH172">
        <v>1110</v>
      </c>
      <c r="AI172">
        <v>1388</v>
      </c>
      <c r="AJ172">
        <v>1875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7030A0"/>
  </sheetPr>
  <dimension ref="A1:F199"/>
  <sheetViews>
    <sheetView workbookViewId="0">
      <selection activeCell="D205" sqref="D205"/>
    </sheetView>
  </sheetViews>
  <sheetFormatPr defaultRowHeight="14.5" x14ac:dyDescent="0.35"/>
  <cols>
    <col min="3" max="3" width="14.6328125" customWidth="1"/>
    <col min="4" max="4" width="16.453125" customWidth="1"/>
    <col min="5" max="5" width="19.36328125" customWidth="1"/>
    <col min="6" max="6" width="10.6328125" bestFit="1" customWidth="1"/>
    <col min="7" max="7" width="12.453125" customWidth="1"/>
  </cols>
  <sheetData>
    <row r="1" spans="1:6" x14ac:dyDescent="0.35">
      <c r="A1" t="s">
        <v>316</v>
      </c>
      <c r="B1" s="112" t="s">
        <v>278</v>
      </c>
      <c r="C1" s="112" t="s">
        <v>275</v>
      </c>
      <c r="D1" s="112" t="s">
        <v>277</v>
      </c>
      <c r="E1" s="112" t="s">
        <v>284</v>
      </c>
      <c r="F1" s="90"/>
    </row>
    <row r="2" spans="1:6" x14ac:dyDescent="0.35">
      <c r="B2" s="112" t="s">
        <v>279</v>
      </c>
      <c r="C2" s="112"/>
      <c r="D2" s="112" t="s">
        <v>281</v>
      </c>
      <c r="E2" s="112" t="s">
        <v>285</v>
      </c>
      <c r="F2" s="90"/>
    </row>
    <row r="3" spans="1:6" x14ac:dyDescent="0.35">
      <c r="B3" s="112"/>
      <c r="C3" s="112"/>
      <c r="D3" s="112" t="s">
        <v>282</v>
      </c>
      <c r="E3" s="112"/>
      <c r="F3" s="90"/>
    </row>
    <row r="4" spans="1:6" x14ac:dyDescent="0.35">
      <c r="A4">
        <v>1</v>
      </c>
      <c r="B4" s="113" t="s">
        <v>12</v>
      </c>
      <c r="C4" s="118">
        <v>377.4</v>
      </c>
      <c r="D4" s="111"/>
      <c r="E4" s="111">
        <f>C4-D191</f>
        <v>63.796969696969711</v>
      </c>
      <c r="F4" s="90"/>
    </row>
    <row r="5" spans="1:6" x14ac:dyDescent="0.35">
      <c r="A5">
        <v>2</v>
      </c>
      <c r="B5" s="113" t="s">
        <v>12</v>
      </c>
      <c r="C5" s="118" t="s">
        <v>49</v>
      </c>
      <c r="D5" s="90"/>
      <c r="E5" s="90"/>
      <c r="F5" s="90"/>
    </row>
    <row r="6" spans="1:6" x14ac:dyDescent="0.35">
      <c r="A6">
        <v>3</v>
      </c>
      <c r="B6" s="113" t="s">
        <v>12</v>
      </c>
      <c r="C6" s="118">
        <v>219.9</v>
      </c>
      <c r="D6" s="90"/>
      <c r="E6" s="90"/>
      <c r="F6" s="90"/>
    </row>
    <row r="7" spans="1:6" x14ac:dyDescent="0.35">
      <c r="A7">
        <v>4</v>
      </c>
      <c r="B7" s="114" t="s">
        <v>12</v>
      </c>
      <c r="C7" s="118">
        <v>0</v>
      </c>
      <c r="D7" s="90"/>
      <c r="E7" s="90"/>
      <c r="F7" s="90"/>
    </row>
    <row r="8" spans="1:6" x14ac:dyDescent="0.35">
      <c r="A8">
        <v>5</v>
      </c>
      <c r="B8" s="114" t="s">
        <v>12</v>
      </c>
      <c r="C8" s="118">
        <v>326.79999999999995</v>
      </c>
      <c r="D8" s="111"/>
      <c r="E8" s="111">
        <f>C8-D191</f>
        <v>13.196969696969688</v>
      </c>
      <c r="F8" s="90"/>
    </row>
    <row r="9" spans="1:6" x14ac:dyDescent="0.35">
      <c r="A9">
        <v>6</v>
      </c>
      <c r="B9" s="114" t="s">
        <v>12</v>
      </c>
      <c r="C9" s="118">
        <v>238.79999999999998</v>
      </c>
      <c r="D9" s="111"/>
      <c r="E9" s="90"/>
      <c r="F9" s="90"/>
    </row>
    <row r="10" spans="1:6" x14ac:dyDescent="0.35">
      <c r="A10">
        <v>7</v>
      </c>
      <c r="B10" s="114" t="s">
        <v>12</v>
      </c>
      <c r="C10" s="118">
        <v>318.89999999999998</v>
      </c>
      <c r="D10" s="111"/>
      <c r="E10" s="111">
        <f>C10-D191</f>
        <v>5.2969696969697111</v>
      </c>
      <c r="F10" s="90" t="s">
        <v>283</v>
      </c>
    </row>
    <row r="11" spans="1:6" x14ac:dyDescent="0.35">
      <c r="A11">
        <v>8</v>
      </c>
      <c r="B11" s="114" t="s">
        <v>12</v>
      </c>
      <c r="C11" s="118" t="s">
        <v>49</v>
      </c>
      <c r="D11" s="111"/>
      <c r="E11" s="90"/>
      <c r="F11" s="90"/>
    </row>
    <row r="12" spans="1:6" x14ac:dyDescent="0.35">
      <c r="A12">
        <v>9</v>
      </c>
      <c r="B12" s="114" t="s">
        <v>12</v>
      </c>
      <c r="C12" s="118">
        <v>385.97499999999997</v>
      </c>
      <c r="D12" s="111"/>
      <c r="E12" s="111">
        <f>C12-D191</f>
        <v>72.3719696969697</v>
      </c>
      <c r="F12" s="90"/>
    </row>
    <row r="13" spans="1:6" x14ac:dyDescent="0.35">
      <c r="A13">
        <v>10</v>
      </c>
      <c r="B13" s="114" t="s">
        <v>12</v>
      </c>
      <c r="C13" s="118">
        <v>219.9</v>
      </c>
      <c r="D13" s="111"/>
      <c r="E13" s="90"/>
      <c r="F13" s="90"/>
    </row>
    <row r="14" spans="1:6" x14ac:dyDescent="0.35">
      <c r="A14">
        <v>11</v>
      </c>
      <c r="B14" s="114" t="s">
        <v>12</v>
      </c>
      <c r="C14" s="118">
        <v>219.9</v>
      </c>
      <c r="D14" s="111"/>
      <c r="E14" s="90"/>
      <c r="F14" s="90"/>
    </row>
    <row r="15" spans="1:6" x14ac:dyDescent="0.35">
      <c r="A15">
        <v>12</v>
      </c>
      <c r="B15" s="114" t="s">
        <v>12</v>
      </c>
      <c r="C15" s="118">
        <v>500.84999999999997</v>
      </c>
      <c r="D15" s="111"/>
      <c r="E15" s="111">
        <f>C15-D191</f>
        <v>187.2469696969697</v>
      </c>
      <c r="F15" s="90"/>
    </row>
    <row r="16" spans="1:6" x14ac:dyDescent="0.35">
      <c r="A16">
        <v>13</v>
      </c>
      <c r="B16" s="114" t="s">
        <v>12</v>
      </c>
      <c r="C16" s="118" t="s">
        <v>49</v>
      </c>
      <c r="D16" s="90"/>
      <c r="E16" s="90"/>
      <c r="F16" s="90"/>
    </row>
    <row r="17" spans="1:6" x14ac:dyDescent="0.35">
      <c r="A17">
        <v>14</v>
      </c>
      <c r="B17" s="114" t="s">
        <v>12</v>
      </c>
      <c r="C17" s="118">
        <v>360.99999999999994</v>
      </c>
      <c r="D17" s="111"/>
      <c r="E17" s="111">
        <f>C17-D191</f>
        <v>47.396969696969677</v>
      </c>
      <c r="F17" s="90"/>
    </row>
    <row r="18" spans="1:6" x14ac:dyDescent="0.35">
      <c r="A18">
        <v>15</v>
      </c>
      <c r="B18" s="113" t="s">
        <v>12</v>
      </c>
      <c r="C18" s="118">
        <v>225.9</v>
      </c>
      <c r="D18" s="90"/>
      <c r="E18" s="90"/>
      <c r="F18" s="90"/>
    </row>
    <row r="19" spans="1:6" x14ac:dyDescent="0.35">
      <c r="A19">
        <v>16</v>
      </c>
      <c r="B19" s="113" t="s">
        <v>12</v>
      </c>
      <c r="C19" s="118">
        <v>323.75</v>
      </c>
      <c r="D19" s="90"/>
      <c r="E19" s="111">
        <f>C19-D191</f>
        <v>10.146969696969734</v>
      </c>
      <c r="F19" s="90"/>
    </row>
    <row r="20" spans="1:6" x14ac:dyDescent="0.35">
      <c r="A20">
        <v>17</v>
      </c>
      <c r="B20" s="113" t="s">
        <v>12</v>
      </c>
      <c r="C20" s="118">
        <v>426.72500000000002</v>
      </c>
      <c r="D20" s="90"/>
      <c r="E20" s="111">
        <f>C20-D191</f>
        <v>113.12196969696976</v>
      </c>
      <c r="F20" s="90"/>
    </row>
    <row r="21" spans="1:6" x14ac:dyDescent="0.35">
      <c r="A21">
        <v>18</v>
      </c>
      <c r="B21" s="114" t="s">
        <v>12</v>
      </c>
      <c r="C21" s="118">
        <v>259.2</v>
      </c>
      <c r="D21" s="111"/>
      <c r="E21" s="90"/>
      <c r="F21" s="90"/>
    </row>
    <row r="22" spans="1:6" x14ac:dyDescent="0.35">
      <c r="A22">
        <v>19</v>
      </c>
      <c r="B22" s="114" t="s">
        <v>12</v>
      </c>
      <c r="C22" s="118">
        <v>378.95</v>
      </c>
      <c r="D22" s="111"/>
      <c r="E22" s="111">
        <f>C22-D191</f>
        <v>65.346969696969722</v>
      </c>
      <c r="F22" s="90"/>
    </row>
    <row r="23" spans="1:6" x14ac:dyDescent="0.35">
      <c r="A23">
        <v>20</v>
      </c>
      <c r="B23" s="114" t="s">
        <v>12</v>
      </c>
      <c r="C23" s="118">
        <v>225.9</v>
      </c>
      <c r="D23" s="90"/>
      <c r="E23" s="90"/>
      <c r="F23" s="90"/>
    </row>
    <row r="24" spans="1:6" x14ac:dyDescent="0.35">
      <c r="A24">
        <v>21</v>
      </c>
      <c r="B24" s="114" t="s">
        <v>12</v>
      </c>
      <c r="C24" s="118">
        <v>220.2</v>
      </c>
      <c r="D24" s="111"/>
      <c r="E24" s="90"/>
      <c r="F24" s="90"/>
    </row>
    <row r="25" spans="1:6" x14ac:dyDescent="0.35">
      <c r="A25">
        <v>22</v>
      </c>
      <c r="B25" s="114" t="s">
        <v>12</v>
      </c>
      <c r="C25" s="118">
        <v>141.9</v>
      </c>
      <c r="D25" s="90"/>
      <c r="E25" s="90"/>
      <c r="F25" s="90"/>
    </row>
    <row r="26" spans="1:6" x14ac:dyDescent="0.35">
      <c r="A26">
        <v>23</v>
      </c>
      <c r="B26" s="114" t="s">
        <v>12</v>
      </c>
      <c r="C26" s="118">
        <v>215.1</v>
      </c>
      <c r="D26" s="111"/>
      <c r="E26" s="90"/>
      <c r="F26" s="90"/>
    </row>
    <row r="27" spans="1:6" x14ac:dyDescent="0.35">
      <c r="A27">
        <v>24</v>
      </c>
      <c r="B27" s="114" t="s">
        <v>12</v>
      </c>
      <c r="C27" s="118">
        <v>311.39999999999998</v>
      </c>
      <c r="D27" s="90"/>
      <c r="E27" s="111"/>
      <c r="F27" s="90"/>
    </row>
    <row r="28" spans="1:6" x14ac:dyDescent="0.35">
      <c r="A28">
        <v>25</v>
      </c>
      <c r="B28" s="114" t="s">
        <v>12</v>
      </c>
      <c r="C28" s="118">
        <v>225.9</v>
      </c>
      <c r="D28" s="90"/>
      <c r="E28" s="90"/>
      <c r="F28" s="90"/>
    </row>
    <row r="29" spans="1:6" x14ac:dyDescent="0.35">
      <c r="A29">
        <v>26</v>
      </c>
      <c r="B29" s="114" t="s">
        <v>12</v>
      </c>
      <c r="C29" s="118">
        <v>225.9</v>
      </c>
      <c r="D29" s="90"/>
      <c r="E29" s="90"/>
      <c r="F29" s="90"/>
    </row>
    <row r="30" spans="1:6" x14ac:dyDescent="0.35">
      <c r="A30">
        <v>27</v>
      </c>
      <c r="B30" s="114" t="s">
        <v>12</v>
      </c>
      <c r="C30" s="118">
        <v>562.97499999999991</v>
      </c>
      <c r="D30" s="90"/>
      <c r="E30" s="111">
        <f>C30-D191</f>
        <v>249.37196969696964</v>
      </c>
      <c r="F30" s="90"/>
    </row>
    <row r="31" spans="1:6" x14ac:dyDescent="0.35">
      <c r="A31">
        <v>28</v>
      </c>
      <c r="B31" s="114" t="s">
        <v>12</v>
      </c>
      <c r="C31" s="118" t="s">
        <v>49</v>
      </c>
      <c r="D31" s="111"/>
      <c r="E31" s="90"/>
      <c r="F31" s="90"/>
    </row>
    <row r="32" spans="1:6" x14ac:dyDescent="0.35">
      <c r="A32">
        <v>29</v>
      </c>
      <c r="B32" s="113" t="s">
        <v>24</v>
      </c>
      <c r="C32" s="118">
        <v>572.47500000000002</v>
      </c>
      <c r="D32" s="90"/>
      <c r="E32" s="111">
        <f>C32-D191</f>
        <v>258.87196969696976</v>
      </c>
      <c r="F32" s="90"/>
    </row>
    <row r="33" spans="1:6" x14ac:dyDescent="0.35">
      <c r="A33">
        <v>30</v>
      </c>
      <c r="B33" s="113" t="s">
        <v>24</v>
      </c>
      <c r="C33" s="118" t="s">
        <v>49</v>
      </c>
      <c r="D33" s="90"/>
      <c r="E33" s="90"/>
      <c r="F33" s="90"/>
    </row>
    <row r="34" spans="1:6" x14ac:dyDescent="0.35">
      <c r="A34">
        <v>31</v>
      </c>
      <c r="B34" s="113" t="s">
        <v>24</v>
      </c>
      <c r="C34" s="118" t="s">
        <v>49</v>
      </c>
      <c r="D34" s="90"/>
      <c r="E34" s="90"/>
      <c r="F34" s="90"/>
    </row>
    <row r="35" spans="1:6" x14ac:dyDescent="0.35">
      <c r="A35">
        <v>32</v>
      </c>
      <c r="B35" s="114" t="s">
        <v>24</v>
      </c>
      <c r="C35" s="118">
        <v>262.8</v>
      </c>
      <c r="D35" s="90"/>
      <c r="E35" s="90"/>
      <c r="F35" s="90"/>
    </row>
    <row r="36" spans="1:6" x14ac:dyDescent="0.35">
      <c r="A36">
        <v>33</v>
      </c>
      <c r="B36" s="114" t="s">
        <v>24</v>
      </c>
      <c r="C36" s="118">
        <v>669.625</v>
      </c>
      <c r="D36" s="111"/>
      <c r="E36" s="111">
        <f>C36-D191</f>
        <v>356.02196969696973</v>
      </c>
      <c r="F36" s="90"/>
    </row>
    <row r="37" spans="1:6" x14ac:dyDescent="0.35">
      <c r="A37">
        <v>34</v>
      </c>
      <c r="B37" s="114" t="s">
        <v>24</v>
      </c>
      <c r="C37" s="118">
        <v>400.2</v>
      </c>
      <c r="D37" s="111"/>
      <c r="E37" s="111">
        <f>C37-D191</f>
        <v>86.596969696969722</v>
      </c>
      <c r="F37" s="90"/>
    </row>
    <row r="38" spans="1:6" x14ac:dyDescent="0.35">
      <c r="A38">
        <v>35</v>
      </c>
      <c r="B38" s="114" t="s">
        <v>24</v>
      </c>
      <c r="C38" s="118">
        <v>379.47500000000002</v>
      </c>
      <c r="D38" s="111"/>
      <c r="E38" s="111">
        <f>C38-D191</f>
        <v>65.871969696969757</v>
      </c>
      <c r="F38" s="90"/>
    </row>
    <row r="39" spans="1:6" x14ac:dyDescent="0.35">
      <c r="A39">
        <v>36</v>
      </c>
      <c r="B39" s="114" t="s">
        <v>24</v>
      </c>
      <c r="C39" s="118" t="s">
        <v>49</v>
      </c>
      <c r="D39" s="111"/>
      <c r="E39" s="90"/>
      <c r="F39" s="90"/>
    </row>
    <row r="40" spans="1:6" x14ac:dyDescent="0.35">
      <c r="A40">
        <v>37</v>
      </c>
      <c r="B40" s="114" t="s">
        <v>24</v>
      </c>
      <c r="C40" s="118">
        <v>303</v>
      </c>
      <c r="D40" s="111"/>
      <c r="E40" s="90"/>
      <c r="F40" s="90"/>
    </row>
    <row r="41" spans="1:6" x14ac:dyDescent="0.35">
      <c r="A41">
        <v>38</v>
      </c>
      <c r="B41" s="114" t="s">
        <v>24</v>
      </c>
      <c r="C41" s="118">
        <v>219.9</v>
      </c>
      <c r="D41" s="111"/>
      <c r="E41" s="90"/>
      <c r="F41" s="90"/>
    </row>
    <row r="42" spans="1:6" x14ac:dyDescent="0.35">
      <c r="A42">
        <v>39</v>
      </c>
      <c r="B42" s="114" t="s">
        <v>24</v>
      </c>
      <c r="C42" s="118">
        <v>225.9</v>
      </c>
      <c r="D42" s="111"/>
      <c r="E42" s="90"/>
      <c r="F42" s="90"/>
    </row>
    <row r="43" spans="1:6" x14ac:dyDescent="0.35">
      <c r="A43">
        <v>40</v>
      </c>
      <c r="B43" s="114" t="s">
        <v>24</v>
      </c>
      <c r="C43" s="118">
        <v>402.3</v>
      </c>
      <c r="D43" s="111"/>
      <c r="E43" s="111">
        <f>C43-D191</f>
        <v>88.696969696969745</v>
      </c>
      <c r="F43" s="90"/>
    </row>
    <row r="44" spans="1:6" x14ac:dyDescent="0.35">
      <c r="B44" s="114"/>
      <c r="C44" s="118"/>
      <c r="D44" s="90"/>
      <c r="E44" s="90"/>
      <c r="F44" s="90"/>
    </row>
    <row r="45" spans="1:6" hidden="1" x14ac:dyDescent="0.35">
      <c r="B45" s="114"/>
      <c r="C45" s="118"/>
      <c r="D45" s="111"/>
      <c r="E45" s="90"/>
      <c r="F45" s="90"/>
    </row>
    <row r="46" spans="1:6" hidden="1" x14ac:dyDescent="0.35">
      <c r="B46" s="114"/>
      <c r="C46" s="118"/>
      <c r="D46" s="90"/>
      <c r="E46" s="90"/>
      <c r="F46" s="90"/>
    </row>
    <row r="47" spans="1:6" hidden="1" x14ac:dyDescent="0.35">
      <c r="B47" s="114"/>
      <c r="C47" s="118"/>
      <c r="D47" s="111"/>
      <c r="E47" s="90"/>
      <c r="F47" s="90"/>
    </row>
    <row r="48" spans="1:6" hidden="1" x14ac:dyDescent="0.35">
      <c r="B48" s="114"/>
      <c r="C48" s="118"/>
      <c r="D48" s="90"/>
      <c r="E48" s="90"/>
      <c r="F48" s="90"/>
    </row>
    <row r="49" spans="2:6" hidden="1" x14ac:dyDescent="0.35">
      <c r="B49" s="114"/>
      <c r="C49" s="118"/>
      <c r="D49" s="111"/>
      <c r="E49" s="90"/>
      <c r="F49" s="90"/>
    </row>
    <row r="50" spans="2:6" hidden="1" x14ac:dyDescent="0.35">
      <c r="B50" s="114"/>
      <c r="C50" s="118"/>
      <c r="D50" s="111"/>
      <c r="E50" s="90"/>
      <c r="F50" s="90"/>
    </row>
    <row r="51" spans="2:6" hidden="1" x14ac:dyDescent="0.35">
      <c r="B51" s="114"/>
      <c r="C51" s="118"/>
      <c r="D51" s="111"/>
      <c r="E51" s="90"/>
      <c r="F51" s="90"/>
    </row>
    <row r="52" spans="2:6" hidden="1" x14ac:dyDescent="0.35">
      <c r="B52" s="114"/>
      <c r="C52" s="118"/>
      <c r="D52" s="90"/>
      <c r="E52" s="90"/>
      <c r="F52" s="90"/>
    </row>
    <row r="53" spans="2:6" hidden="1" x14ac:dyDescent="0.35">
      <c r="B53" s="114"/>
      <c r="C53" s="118"/>
      <c r="D53" s="111"/>
      <c r="E53" s="90"/>
      <c r="F53" s="90"/>
    </row>
    <row r="54" spans="2:6" hidden="1" x14ac:dyDescent="0.35">
      <c r="B54" s="114"/>
      <c r="C54" s="118"/>
      <c r="D54" s="90"/>
      <c r="E54" s="90"/>
      <c r="F54" s="90"/>
    </row>
    <row r="55" spans="2:6" hidden="1" x14ac:dyDescent="0.35">
      <c r="B55" s="114"/>
      <c r="C55" s="118"/>
      <c r="D55" s="111"/>
      <c r="E55" s="90"/>
      <c r="F55" s="90"/>
    </row>
    <row r="56" spans="2:6" hidden="1" x14ac:dyDescent="0.35">
      <c r="B56" s="114"/>
      <c r="C56" s="118"/>
      <c r="D56" s="90"/>
      <c r="E56" s="90"/>
      <c r="F56" s="90"/>
    </row>
    <row r="57" spans="2:6" hidden="1" x14ac:dyDescent="0.35">
      <c r="B57" s="114"/>
      <c r="C57" s="118"/>
      <c r="D57" s="90"/>
      <c r="E57" s="90"/>
      <c r="F57" s="90"/>
    </row>
    <row r="58" spans="2:6" hidden="1" x14ac:dyDescent="0.35">
      <c r="B58" s="114"/>
      <c r="C58" s="118"/>
      <c r="D58" s="90"/>
      <c r="E58" s="90"/>
      <c r="F58" s="90"/>
    </row>
    <row r="59" spans="2:6" hidden="1" x14ac:dyDescent="0.35">
      <c r="B59" s="114"/>
      <c r="C59" s="118"/>
      <c r="D59" s="111"/>
      <c r="E59" s="90"/>
      <c r="F59" s="90"/>
    </row>
    <row r="60" spans="2:6" hidden="1" x14ac:dyDescent="0.35">
      <c r="B60" s="114"/>
      <c r="C60" s="118"/>
      <c r="D60" s="111"/>
      <c r="E60" s="90"/>
      <c r="F60" s="90"/>
    </row>
    <row r="61" spans="2:6" hidden="1" x14ac:dyDescent="0.35">
      <c r="B61" s="114"/>
      <c r="C61" s="118"/>
      <c r="D61" s="90"/>
      <c r="E61" s="90"/>
      <c r="F61" s="90"/>
    </row>
    <row r="62" spans="2:6" hidden="1" x14ac:dyDescent="0.35">
      <c r="B62" s="114"/>
      <c r="C62" s="118"/>
      <c r="D62" s="111"/>
      <c r="E62" s="90"/>
      <c r="F62" s="90"/>
    </row>
    <row r="63" spans="2:6" hidden="1" x14ac:dyDescent="0.35">
      <c r="B63" s="114"/>
      <c r="C63" s="118"/>
      <c r="D63" s="111"/>
      <c r="E63" s="90"/>
      <c r="F63" s="90"/>
    </row>
    <row r="64" spans="2:6" hidden="1" x14ac:dyDescent="0.35">
      <c r="B64" s="114"/>
      <c r="C64" s="118"/>
      <c r="D64" s="111"/>
      <c r="E64" s="90"/>
      <c r="F64" s="90"/>
    </row>
    <row r="65" spans="2:6" hidden="1" x14ac:dyDescent="0.35">
      <c r="B65" s="114"/>
      <c r="C65" s="118"/>
      <c r="D65" s="90"/>
      <c r="E65" s="90"/>
      <c r="F65" s="90"/>
    </row>
    <row r="66" spans="2:6" hidden="1" x14ac:dyDescent="0.35">
      <c r="B66" s="114"/>
      <c r="C66" s="118"/>
      <c r="D66" s="90"/>
      <c r="E66" s="90"/>
      <c r="F66" s="90"/>
    </row>
    <row r="67" spans="2:6" hidden="1" x14ac:dyDescent="0.35">
      <c r="B67" s="114"/>
      <c r="C67" s="111"/>
      <c r="D67" s="90"/>
      <c r="E67" s="90"/>
      <c r="F67" s="90"/>
    </row>
    <row r="68" spans="2:6" hidden="1" x14ac:dyDescent="0.35">
      <c r="B68" s="114"/>
      <c r="C68" s="111"/>
      <c r="D68" s="111"/>
      <c r="E68" s="90"/>
      <c r="F68" s="90"/>
    </row>
    <row r="69" spans="2:6" hidden="1" x14ac:dyDescent="0.35">
      <c r="B69" s="114"/>
      <c r="C69" s="111"/>
      <c r="D69" s="90"/>
      <c r="E69" s="90"/>
      <c r="F69" s="90"/>
    </row>
    <row r="70" spans="2:6" hidden="1" x14ac:dyDescent="0.35">
      <c r="B70" s="114"/>
      <c r="C70" s="111"/>
      <c r="D70" s="90"/>
      <c r="E70" s="90"/>
      <c r="F70" s="90"/>
    </row>
    <row r="71" spans="2:6" hidden="1" x14ac:dyDescent="0.35">
      <c r="B71" s="114"/>
      <c r="C71" s="111"/>
      <c r="D71" s="90"/>
      <c r="E71" s="90"/>
      <c r="F71" s="90"/>
    </row>
    <row r="72" spans="2:6" hidden="1" x14ac:dyDescent="0.35">
      <c r="B72" s="114"/>
      <c r="C72" s="111"/>
      <c r="D72" s="111"/>
      <c r="E72" s="90"/>
      <c r="F72" s="90"/>
    </row>
    <row r="73" spans="2:6" hidden="1" x14ac:dyDescent="0.35">
      <c r="B73" s="114"/>
      <c r="C73" s="111"/>
      <c r="D73" s="111"/>
      <c r="E73" s="90"/>
      <c r="F73" s="90"/>
    </row>
    <row r="74" spans="2:6" hidden="1" x14ac:dyDescent="0.35">
      <c r="B74" s="114"/>
      <c r="C74" s="111"/>
      <c r="D74" s="111"/>
      <c r="E74" s="90"/>
      <c r="F74" s="90"/>
    </row>
    <row r="75" spans="2:6" hidden="1" x14ac:dyDescent="0.35">
      <c r="B75" s="114"/>
      <c r="C75" s="111"/>
      <c r="D75" s="111"/>
      <c r="E75" s="90"/>
      <c r="F75" s="90"/>
    </row>
    <row r="76" spans="2:6" hidden="1" x14ac:dyDescent="0.35">
      <c r="B76" s="113"/>
      <c r="C76" s="111"/>
      <c r="D76" s="90"/>
      <c r="E76" s="90"/>
      <c r="F76" s="90"/>
    </row>
    <row r="77" spans="2:6" hidden="1" x14ac:dyDescent="0.35">
      <c r="B77" s="113"/>
      <c r="C77" s="111"/>
      <c r="D77" s="90"/>
      <c r="E77" s="90"/>
      <c r="F77" s="90"/>
    </row>
    <row r="78" spans="2:6" hidden="1" x14ac:dyDescent="0.35">
      <c r="B78" s="113"/>
      <c r="C78" s="111"/>
      <c r="D78" s="90"/>
      <c r="E78" s="90"/>
      <c r="F78" s="90"/>
    </row>
    <row r="79" spans="2:6" hidden="1" x14ac:dyDescent="0.35">
      <c r="B79" s="113"/>
      <c r="C79" s="111"/>
      <c r="D79" s="111"/>
      <c r="E79" s="90"/>
      <c r="F79" s="90"/>
    </row>
    <row r="80" spans="2:6" hidden="1" x14ac:dyDescent="0.35">
      <c r="B80" s="113"/>
      <c r="C80" s="111"/>
      <c r="D80" s="90"/>
      <c r="E80" s="90"/>
      <c r="F80" s="90"/>
    </row>
    <row r="81" spans="2:6" hidden="1" x14ac:dyDescent="0.35">
      <c r="B81" s="113"/>
      <c r="C81" s="111"/>
      <c r="D81" s="90"/>
      <c r="E81" s="90"/>
      <c r="F81" s="90"/>
    </row>
    <row r="82" spans="2:6" hidden="1" x14ac:dyDescent="0.35">
      <c r="B82" s="113"/>
      <c r="C82" s="111"/>
      <c r="D82" s="111"/>
      <c r="E82" s="90"/>
      <c r="F82" s="90"/>
    </row>
    <row r="83" spans="2:6" hidden="1" x14ac:dyDescent="0.35">
      <c r="B83" s="113"/>
      <c r="C83" s="111"/>
      <c r="D83" s="111"/>
      <c r="E83" s="90"/>
      <c r="F83" s="90"/>
    </row>
    <row r="84" spans="2:6" hidden="1" x14ac:dyDescent="0.35">
      <c r="B84" s="114"/>
      <c r="C84" s="111"/>
      <c r="D84" s="111"/>
      <c r="E84" s="90"/>
      <c r="F84" s="90"/>
    </row>
    <row r="85" spans="2:6" hidden="1" x14ac:dyDescent="0.35">
      <c r="B85" s="114"/>
      <c r="C85" s="111"/>
      <c r="D85" s="111"/>
      <c r="E85" s="90"/>
      <c r="F85" s="90"/>
    </row>
    <row r="86" spans="2:6" hidden="1" x14ac:dyDescent="0.35">
      <c r="B86" s="114"/>
      <c r="C86" s="111"/>
      <c r="D86" s="111"/>
      <c r="E86" s="90"/>
      <c r="F86" s="90"/>
    </row>
    <row r="87" spans="2:6" hidden="1" x14ac:dyDescent="0.35">
      <c r="B87" s="114"/>
      <c r="C87" s="111"/>
      <c r="D87" s="111"/>
      <c r="E87" s="90"/>
      <c r="F87" s="90"/>
    </row>
    <row r="88" spans="2:6" hidden="1" x14ac:dyDescent="0.35">
      <c r="B88" s="114"/>
      <c r="C88" s="111"/>
      <c r="D88" s="90"/>
      <c r="E88" s="90"/>
      <c r="F88" s="90"/>
    </row>
    <row r="89" spans="2:6" hidden="1" x14ac:dyDescent="0.35">
      <c r="B89" s="114"/>
      <c r="C89" s="111"/>
      <c r="D89" s="111"/>
      <c r="E89" s="90"/>
      <c r="F89" s="90"/>
    </row>
    <row r="90" spans="2:6" hidden="1" x14ac:dyDescent="0.35">
      <c r="B90" s="114"/>
      <c r="C90" s="111"/>
      <c r="D90" s="111"/>
      <c r="E90" s="90"/>
      <c r="F90" s="90"/>
    </row>
    <row r="91" spans="2:6" hidden="1" x14ac:dyDescent="0.35">
      <c r="B91" s="114"/>
      <c r="C91" s="111"/>
      <c r="D91" s="90"/>
      <c r="E91" s="111"/>
      <c r="F91" s="90"/>
    </row>
    <row r="92" spans="2:6" hidden="1" x14ac:dyDescent="0.35">
      <c r="B92" s="114"/>
      <c r="C92" s="111"/>
      <c r="D92" s="111"/>
      <c r="E92" s="90"/>
      <c r="F92" s="90"/>
    </row>
    <row r="93" spans="2:6" hidden="1" x14ac:dyDescent="0.35">
      <c r="B93" s="114"/>
      <c r="C93" s="111"/>
      <c r="D93" s="111"/>
      <c r="E93" s="90"/>
      <c r="F93" s="90"/>
    </row>
    <row r="94" spans="2:6" hidden="1" x14ac:dyDescent="0.35">
      <c r="B94" s="114"/>
      <c r="C94" s="111"/>
      <c r="D94" s="111"/>
      <c r="E94" s="90"/>
      <c r="F94" s="90"/>
    </row>
    <row r="95" spans="2:6" hidden="1" x14ac:dyDescent="0.35">
      <c r="B95" s="114"/>
      <c r="C95" s="111"/>
      <c r="D95" s="90"/>
      <c r="E95" s="90"/>
      <c r="F95" s="90"/>
    </row>
    <row r="96" spans="2:6" hidden="1" x14ac:dyDescent="0.35">
      <c r="B96" s="114"/>
      <c r="C96" s="111"/>
      <c r="D96" s="90"/>
      <c r="E96" s="90"/>
      <c r="F96" s="90"/>
    </row>
    <row r="97" spans="2:6" hidden="1" x14ac:dyDescent="0.35">
      <c r="B97" s="114"/>
      <c r="C97" s="111"/>
      <c r="D97" s="111"/>
      <c r="E97" s="90"/>
      <c r="F97" s="90"/>
    </row>
    <row r="98" spans="2:6" hidden="1" x14ac:dyDescent="0.35">
      <c r="B98" s="114"/>
      <c r="C98" s="111"/>
      <c r="D98" s="90"/>
      <c r="E98" s="90"/>
      <c r="F98" s="90"/>
    </row>
    <row r="99" spans="2:6" hidden="1" x14ac:dyDescent="0.35">
      <c r="B99" s="114"/>
      <c r="C99" s="111"/>
      <c r="D99" s="111"/>
      <c r="E99" s="90"/>
      <c r="F99" s="90"/>
    </row>
    <row r="100" spans="2:6" hidden="1" x14ac:dyDescent="0.35">
      <c r="B100" s="114"/>
      <c r="C100" s="111"/>
      <c r="D100" s="90"/>
      <c r="E100" s="90"/>
      <c r="F100" s="90"/>
    </row>
    <row r="101" spans="2:6" hidden="1" x14ac:dyDescent="0.35">
      <c r="B101" s="114"/>
      <c r="C101" s="111"/>
      <c r="D101" s="111"/>
      <c r="E101" s="90"/>
      <c r="F101" s="90"/>
    </row>
    <row r="102" spans="2:6" hidden="1" x14ac:dyDescent="0.35">
      <c r="B102" s="113"/>
      <c r="C102" s="111"/>
      <c r="D102" s="90"/>
      <c r="E102" s="90"/>
      <c r="F102" s="90"/>
    </row>
    <row r="103" spans="2:6" hidden="1" x14ac:dyDescent="0.35">
      <c r="B103" s="113"/>
      <c r="C103" s="111"/>
      <c r="D103" s="111"/>
      <c r="E103" s="90"/>
      <c r="F103" s="90"/>
    </row>
    <row r="104" spans="2:6" hidden="1" x14ac:dyDescent="0.35">
      <c r="B104" s="113"/>
      <c r="C104" s="111"/>
      <c r="D104" s="90"/>
      <c r="E104" s="90"/>
      <c r="F104" s="90"/>
    </row>
    <row r="105" spans="2:6" hidden="1" x14ac:dyDescent="0.35">
      <c r="B105" s="113"/>
      <c r="C105" s="111"/>
      <c r="D105" s="90"/>
      <c r="E105" s="90"/>
      <c r="F105" s="90"/>
    </row>
    <row r="106" spans="2:6" hidden="1" x14ac:dyDescent="0.35">
      <c r="B106" s="113"/>
      <c r="C106" s="111"/>
      <c r="D106" s="90"/>
      <c r="E106" s="90"/>
      <c r="F106" s="90"/>
    </row>
    <row r="107" spans="2:6" hidden="1" x14ac:dyDescent="0.35">
      <c r="B107" s="113"/>
      <c r="C107" s="111"/>
      <c r="D107" s="111"/>
      <c r="E107" s="90"/>
      <c r="F107" s="90"/>
    </row>
    <row r="108" spans="2:6" hidden="1" x14ac:dyDescent="0.35">
      <c r="B108" s="114"/>
      <c r="C108" s="111"/>
      <c r="D108" s="111"/>
      <c r="E108" s="90"/>
      <c r="F108" s="90"/>
    </row>
    <row r="109" spans="2:6" hidden="1" x14ac:dyDescent="0.35">
      <c r="B109" s="114"/>
      <c r="C109" s="111"/>
      <c r="D109" s="90"/>
      <c r="E109" s="90"/>
      <c r="F109" s="90"/>
    </row>
    <row r="110" spans="2:6" hidden="1" x14ac:dyDescent="0.35">
      <c r="B110" s="114"/>
      <c r="C110" s="111"/>
      <c r="D110" s="111"/>
      <c r="E110" s="90"/>
      <c r="F110" s="90"/>
    </row>
    <row r="111" spans="2:6" hidden="1" x14ac:dyDescent="0.35">
      <c r="B111" s="114"/>
      <c r="C111" s="111"/>
      <c r="D111" s="90"/>
      <c r="E111" s="90"/>
      <c r="F111" s="90"/>
    </row>
    <row r="112" spans="2:6" hidden="1" x14ac:dyDescent="0.35">
      <c r="B112" s="114"/>
      <c r="C112" s="111"/>
      <c r="D112" s="111"/>
      <c r="E112" s="90"/>
      <c r="F112" s="90"/>
    </row>
    <row r="113" spans="2:6" hidden="1" x14ac:dyDescent="0.35">
      <c r="B113" s="114"/>
      <c r="C113" s="111"/>
      <c r="D113" s="111"/>
      <c r="E113" s="90"/>
      <c r="F113" s="90"/>
    </row>
    <row r="114" spans="2:6" hidden="1" x14ac:dyDescent="0.35">
      <c r="B114" s="114"/>
      <c r="C114" s="111"/>
      <c r="D114" s="90"/>
      <c r="E114" s="90"/>
      <c r="F114" s="90"/>
    </row>
    <row r="115" spans="2:6" hidden="1" x14ac:dyDescent="0.35">
      <c r="B115" s="114"/>
      <c r="C115" s="111"/>
      <c r="D115" s="111"/>
      <c r="E115" s="90"/>
      <c r="F115" s="90"/>
    </row>
    <row r="116" spans="2:6" hidden="1" x14ac:dyDescent="0.35">
      <c r="B116" s="113"/>
      <c r="C116" s="111"/>
      <c r="D116" s="111"/>
      <c r="E116" s="90"/>
      <c r="F116" s="90"/>
    </row>
    <row r="117" spans="2:6" hidden="1" x14ac:dyDescent="0.35">
      <c r="B117" s="113"/>
      <c r="C117" s="111"/>
      <c r="D117" s="90"/>
      <c r="E117" s="90"/>
      <c r="F117" s="90"/>
    </row>
    <row r="118" spans="2:6" hidden="1" x14ac:dyDescent="0.35">
      <c r="B118" s="113"/>
      <c r="C118" s="111"/>
      <c r="D118" s="111"/>
      <c r="E118" s="90"/>
      <c r="F118" s="90"/>
    </row>
    <row r="119" spans="2:6" hidden="1" x14ac:dyDescent="0.35">
      <c r="B119" s="113"/>
      <c r="C119" s="111"/>
      <c r="D119" s="111"/>
      <c r="E119" s="90"/>
      <c r="F119" s="90"/>
    </row>
    <row r="120" spans="2:6" hidden="1" x14ac:dyDescent="0.35">
      <c r="B120" s="113"/>
      <c r="C120" s="111"/>
      <c r="D120" s="111"/>
      <c r="E120" s="90"/>
      <c r="F120" s="90"/>
    </row>
    <row r="121" spans="2:6" hidden="1" x14ac:dyDescent="0.35">
      <c r="B121" s="113"/>
      <c r="C121" s="111"/>
      <c r="D121" s="111"/>
      <c r="E121" s="90"/>
      <c r="F121" s="90"/>
    </row>
    <row r="122" spans="2:6" hidden="1" x14ac:dyDescent="0.35">
      <c r="B122" s="113"/>
      <c r="C122" s="111"/>
      <c r="D122" s="90"/>
      <c r="E122" s="90"/>
      <c r="F122" s="90"/>
    </row>
    <row r="123" spans="2:6" hidden="1" x14ac:dyDescent="0.35">
      <c r="B123" s="113"/>
      <c r="C123" s="111"/>
      <c r="D123" s="111"/>
      <c r="E123" s="90"/>
      <c r="F123" s="90"/>
    </row>
    <row r="124" spans="2:6" hidden="1" x14ac:dyDescent="0.35">
      <c r="B124" s="114"/>
      <c r="C124" s="111"/>
      <c r="D124" s="90"/>
      <c r="E124" s="90"/>
      <c r="F124" s="90"/>
    </row>
    <row r="125" spans="2:6" hidden="1" x14ac:dyDescent="0.35">
      <c r="B125" s="114"/>
      <c r="C125" s="111"/>
      <c r="D125" s="111"/>
      <c r="E125" s="90"/>
      <c r="F125" s="90"/>
    </row>
    <row r="126" spans="2:6" hidden="1" x14ac:dyDescent="0.35">
      <c r="B126" s="114"/>
      <c r="C126" s="111"/>
      <c r="D126" s="111"/>
      <c r="E126" s="90"/>
      <c r="F126" s="90"/>
    </row>
    <row r="127" spans="2:6" hidden="1" x14ac:dyDescent="0.35">
      <c r="B127" s="114"/>
      <c r="C127" s="111"/>
      <c r="D127" s="111"/>
      <c r="E127" s="90"/>
      <c r="F127" s="90"/>
    </row>
    <row r="128" spans="2:6" hidden="1" x14ac:dyDescent="0.35">
      <c r="B128" s="114"/>
      <c r="C128" s="111"/>
      <c r="D128" s="90"/>
      <c r="E128" s="90"/>
      <c r="F128" s="90"/>
    </row>
    <row r="129" spans="2:6" hidden="1" x14ac:dyDescent="0.35">
      <c r="B129" s="114"/>
      <c r="C129" s="111"/>
      <c r="D129" s="90"/>
      <c r="E129" s="90"/>
      <c r="F129" s="90"/>
    </row>
    <row r="130" spans="2:6" hidden="1" x14ac:dyDescent="0.35">
      <c r="B130" s="113"/>
      <c r="C130" s="111"/>
      <c r="D130" s="111"/>
      <c r="E130" s="90"/>
      <c r="F130" s="90"/>
    </row>
    <row r="131" spans="2:6" hidden="1" x14ac:dyDescent="0.35">
      <c r="B131" s="113"/>
      <c r="C131" s="111"/>
      <c r="D131" s="111"/>
      <c r="E131" s="90"/>
      <c r="F131" s="90"/>
    </row>
    <row r="132" spans="2:6" hidden="1" x14ac:dyDescent="0.35">
      <c r="B132" s="113"/>
      <c r="C132" s="111"/>
      <c r="D132" s="111"/>
      <c r="E132" s="90"/>
      <c r="F132" s="90"/>
    </row>
    <row r="133" spans="2:6" hidden="1" x14ac:dyDescent="0.35">
      <c r="B133" s="113"/>
      <c r="C133" s="111"/>
      <c r="D133" s="90"/>
      <c r="E133" s="90"/>
      <c r="F133" s="90"/>
    </row>
    <row r="134" spans="2:6" hidden="1" x14ac:dyDescent="0.35">
      <c r="B134" s="113"/>
      <c r="C134" s="111"/>
      <c r="D134" s="111"/>
      <c r="E134" s="90"/>
      <c r="F134" s="90"/>
    </row>
    <row r="135" spans="2:6" hidden="1" x14ac:dyDescent="0.35">
      <c r="B135" s="113"/>
      <c r="C135" s="111"/>
      <c r="D135" s="111"/>
      <c r="E135" s="90"/>
      <c r="F135" s="90"/>
    </row>
    <row r="136" spans="2:6" hidden="1" x14ac:dyDescent="0.35">
      <c r="B136" s="113"/>
      <c r="C136" s="111"/>
      <c r="D136" s="111"/>
      <c r="E136" s="90"/>
      <c r="F136" s="90"/>
    </row>
    <row r="137" spans="2:6" hidden="1" x14ac:dyDescent="0.35">
      <c r="B137" s="113"/>
      <c r="C137" s="111"/>
      <c r="D137" s="111"/>
      <c r="E137" s="90"/>
      <c r="F137" s="90"/>
    </row>
    <row r="138" spans="2:6" hidden="1" x14ac:dyDescent="0.35">
      <c r="B138" s="113"/>
      <c r="C138" s="111"/>
      <c r="D138" s="90"/>
      <c r="E138" s="90"/>
      <c r="F138" s="90"/>
    </row>
    <row r="139" spans="2:6" hidden="1" x14ac:dyDescent="0.35">
      <c r="B139" s="113"/>
      <c r="C139" s="111"/>
      <c r="D139" s="111"/>
      <c r="E139" s="90"/>
      <c r="F139" s="90"/>
    </row>
    <row r="140" spans="2:6" hidden="1" x14ac:dyDescent="0.35">
      <c r="B140" s="113"/>
      <c r="C140" s="111"/>
      <c r="D140" s="111"/>
      <c r="E140" s="90"/>
      <c r="F140" s="90"/>
    </row>
    <row r="141" spans="2:6" hidden="1" x14ac:dyDescent="0.35">
      <c r="B141" s="113"/>
      <c r="C141" s="111"/>
      <c r="D141" s="90"/>
      <c r="E141" s="90"/>
      <c r="F141" s="90"/>
    </row>
    <row r="142" spans="2:6" hidden="1" x14ac:dyDescent="0.35">
      <c r="B142" s="113"/>
      <c r="C142" s="111"/>
      <c r="D142" s="111"/>
      <c r="E142" s="90"/>
      <c r="F142" s="90"/>
    </row>
    <row r="143" spans="2:6" hidden="1" x14ac:dyDescent="0.35">
      <c r="B143" s="114"/>
      <c r="C143" s="111"/>
      <c r="D143" s="90"/>
      <c r="E143" s="111"/>
      <c r="F143" s="90"/>
    </row>
    <row r="144" spans="2:6" hidden="1" x14ac:dyDescent="0.35">
      <c r="B144" s="113"/>
      <c r="C144" s="111"/>
      <c r="D144" s="111"/>
      <c r="E144" s="90"/>
      <c r="F144" s="90"/>
    </row>
    <row r="145" spans="2:6" hidden="1" x14ac:dyDescent="0.35">
      <c r="B145" s="113"/>
      <c r="C145" s="111"/>
      <c r="D145" s="111"/>
      <c r="E145" s="90"/>
      <c r="F145" s="90"/>
    </row>
    <row r="146" spans="2:6" hidden="1" x14ac:dyDescent="0.35">
      <c r="B146" s="113"/>
      <c r="C146" s="111"/>
      <c r="D146" s="111"/>
      <c r="E146" s="90"/>
      <c r="F146" s="90"/>
    </row>
    <row r="147" spans="2:6" hidden="1" x14ac:dyDescent="0.35">
      <c r="B147" s="113"/>
      <c r="C147" s="111"/>
      <c r="D147" s="90"/>
      <c r="E147" s="111"/>
      <c r="F147" s="90"/>
    </row>
    <row r="148" spans="2:6" hidden="1" x14ac:dyDescent="0.35">
      <c r="B148" s="113"/>
      <c r="C148" s="111"/>
      <c r="D148" s="90"/>
      <c r="E148" s="111"/>
      <c r="F148" s="90"/>
    </row>
    <row r="149" spans="2:6" hidden="1" x14ac:dyDescent="0.35">
      <c r="B149" s="113"/>
      <c r="C149" s="111"/>
      <c r="D149" s="111"/>
      <c r="E149" s="90"/>
      <c r="F149" s="90"/>
    </row>
    <row r="150" spans="2:6" hidden="1" x14ac:dyDescent="0.35">
      <c r="B150" s="114"/>
      <c r="C150" s="111"/>
      <c r="D150" s="90"/>
      <c r="E150" s="111"/>
      <c r="F150" s="90"/>
    </row>
    <row r="151" spans="2:6" hidden="1" x14ac:dyDescent="0.35">
      <c r="B151" s="114"/>
      <c r="C151" s="111"/>
      <c r="D151" s="111"/>
      <c r="E151" s="90"/>
      <c r="F151" s="90"/>
    </row>
    <row r="152" spans="2:6" hidden="1" x14ac:dyDescent="0.35">
      <c r="B152" s="114"/>
      <c r="C152" s="111"/>
      <c r="D152" s="90"/>
      <c r="E152" s="111"/>
      <c r="F152" s="90"/>
    </row>
    <row r="153" spans="2:6" hidden="1" x14ac:dyDescent="0.35">
      <c r="B153" s="114"/>
      <c r="C153" s="111"/>
      <c r="D153" s="111"/>
      <c r="E153" s="90"/>
      <c r="F153" s="90"/>
    </row>
    <row r="154" spans="2:6" hidden="1" x14ac:dyDescent="0.35">
      <c r="B154" s="114"/>
      <c r="C154" s="111"/>
      <c r="D154" s="111"/>
      <c r="E154" s="90"/>
      <c r="F154" s="90"/>
    </row>
    <row r="155" spans="2:6" hidden="1" x14ac:dyDescent="0.35">
      <c r="B155" s="114"/>
      <c r="C155" s="111"/>
      <c r="D155" s="111"/>
      <c r="E155" s="90"/>
      <c r="F155" s="90"/>
    </row>
    <row r="156" spans="2:6" hidden="1" x14ac:dyDescent="0.35">
      <c r="B156" s="114"/>
      <c r="C156" s="111"/>
      <c r="D156" s="90"/>
      <c r="E156" s="111"/>
      <c r="F156" s="90"/>
    </row>
    <row r="157" spans="2:6" hidden="1" x14ac:dyDescent="0.35">
      <c r="B157" s="114"/>
      <c r="C157" s="111"/>
      <c r="D157" s="111"/>
      <c r="E157" s="90"/>
      <c r="F157" s="90"/>
    </row>
    <row r="158" spans="2:6" hidden="1" x14ac:dyDescent="0.35">
      <c r="B158" s="114"/>
      <c r="C158" s="111"/>
      <c r="D158" s="111"/>
      <c r="E158" s="90"/>
      <c r="F158" s="90"/>
    </row>
    <row r="159" spans="2:6" hidden="1" x14ac:dyDescent="0.35">
      <c r="B159" s="114"/>
      <c r="C159" s="111"/>
      <c r="D159" s="111"/>
      <c r="E159" s="90"/>
      <c r="F159" s="90"/>
    </row>
    <row r="160" spans="2:6" hidden="1" x14ac:dyDescent="0.35">
      <c r="B160" s="114"/>
      <c r="C160" s="111"/>
      <c r="D160" s="111"/>
      <c r="E160" s="90"/>
      <c r="F160" s="90"/>
    </row>
    <row r="161" spans="2:6" hidden="1" x14ac:dyDescent="0.35">
      <c r="B161" s="114"/>
      <c r="C161" s="111"/>
      <c r="D161" s="111"/>
      <c r="E161" s="90"/>
      <c r="F161" s="90"/>
    </row>
    <row r="162" spans="2:6" hidden="1" x14ac:dyDescent="0.35">
      <c r="B162" s="114"/>
      <c r="C162" s="111"/>
      <c r="D162" s="90"/>
      <c r="E162" s="111"/>
      <c r="F162" s="90"/>
    </row>
    <row r="163" spans="2:6" hidden="1" x14ac:dyDescent="0.35">
      <c r="B163" s="114"/>
      <c r="C163" s="111"/>
      <c r="D163" s="111"/>
      <c r="E163" s="90"/>
      <c r="F163" s="90"/>
    </row>
    <row r="164" spans="2:6" hidden="1" x14ac:dyDescent="0.35">
      <c r="B164" s="114"/>
      <c r="C164" s="111"/>
      <c r="D164" s="90"/>
      <c r="E164" s="111"/>
      <c r="F164" s="90"/>
    </row>
    <row r="165" spans="2:6" hidden="1" x14ac:dyDescent="0.35">
      <c r="B165" s="114"/>
      <c r="C165" s="111"/>
      <c r="D165" s="90"/>
      <c r="E165" s="111"/>
      <c r="F165" s="90"/>
    </row>
    <row r="166" spans="2:6" hidden="1" x14ac:dyDescent="0.35">
      <c r="B166" s="114"/>
      <c r="C166" s="111"/>
      <c r="D166" s="90"/>
      <c r="E166" s="111"/>
      <c r="F166" s="90"/>
    </row>
    <row r="167" spans="2:6" hidden="1" x14ac:dyDescent="0.35">
      <c r="B167" s="114"/>
      <c r="C167" s="111"/>
      <c r="D167" s="90"/>
      <c r="E167" s="111"/>
      <c r="F167" s="90"/>
    </row>
    <row r="168" spans="2:6" hidden="1" x14ac:dyDescent="0.35">
      <c r="B168" s="114"/>
      <c r="C168" s="111"/>
      <c r="D168" s="90"/>
      <c r="E168" s="111"/>
      <c r="F168" s="90"/>
    </row>
    <row r="169" spans="2:6" hidden="1" x14ac:dyDescent="0.35">
      <c r="B169" s="114"/>
      <c r="C169" s="111"/>
      <c r="D169" s="111"/>
      <c r="E169" s="90"/>
      <c r="F169" s="90"/>
    </row>
    <row r="170" spans="2:6" hidden="1" x14ac:dyDescent="0.35">
      <c r="B170" s="114"/>
      <c r="C170" s="111"/>
      <c r="D170" s="111"/>
      <c r="E170" s="90"/>
      <c r="F170" s="90"/>
    </row>
    <row r="171" spans="2:6" hidden="1" x14ac:dyDescent="0.35">
      <c r="B171" s="114"/>
      <c r="C171" s="111"/>
      <c r="D171" s="111"/>
      <c r="E171" s="90"/>
      <c r="F171" s="90"/>
    </row>
    <row r="172" spans="2:6" hidden="1" x14ac:dyDescent="0.35">
      <c r="B172" s="114"/>
      <c r="C172" s="111"/>
      <c r="D172" s="90"/>
      <c r="E172" s="111"/>
      <c r="F172" s="90"/>
    </row>
    <row r="173" spans="2:6" hidden="1" x14ac:dyDescent="0.35">
      <c r="B173" s="114"/>
      <c r="C173" s="111"/>
      <c r="D173" s="90"/>
      <c r="E173" s="111"/>
      <c r="F173" s="90"/>
    </row>
    <row r="174" spans="2:6" hidden="1" x14ac:dyDescent="0.35">
      <c r="B174" s="113"/>
      <c r="C174" s="111"/>
      <c r="D174" s="111"/>
      <c r="E174" s="90"/>
      <c r="F174" s="90"/>
    </row>
    <row r="175" spans="2:6" hidden="1" x14ac:dyDescent="0.35">
      <c r="B175" s="113"/>
      <c r="C175" s="111"/>
      <c r="D175" s="111"/>
      <c r="E175" s="90"/>
      <c r="F175" s="90"/>
    </row>
    <row r="176" spans="2:6" hidden="1" x14ac:dyDescent="0.35">
      <c r="B176" s="113"/>
      <c r="C176" s="111"/>
      <c r="D176" s="111"/>
      <c r="E176" s="90"/>
      <c r="F176" s="90"/>
    </row>
    <row r="177" spans="1:6" hidden="1" x14ac:dyDescent="0.35">
      <c r="B177" s="113"/>
      <c r="C177" s="111"/>
      <c r="D177" s="90"/>
      <c r="E177" s="111"/>
      <c r="F177" s="90"/>
    </row>
    <row r="178" spans="1:6" hidden="1" x14ac:dyDescent="0.35">
      <c r="B178" s="114"/>
      <c r="C178" s="111"/>
      <c r="D178" s="90"/>
      <c r="E178" s="111"/>
      <c r="F178" s="90"/>
    </row>
    <row r="179" spans="1:6" hidden="1" x14ac:dyDescent="0.35">
      <c r="B179" s="114"/>
      <c r="C179" s="111"/>
      <c r="D179" s="90"/>
      <c r="E179" s="111"/>
      <c r="F179" s="90"/>
    </row>
    <row r="180" spans="1:6" hidden="1" x14ac:dyDescent="0.35">
      <c r="B180" s="114"/>
      <c r="C180" s="111"/>
      <c r="D180" s="90"/>
      <c r="E180" s="111"/>
      <c r="F180" s="90"/>
    </row>
    <row r="181" spans="1:6" hidden="1" x14ac:dyDescent="0.35">
      <c r="B181" s="114"/>
      <c r="C181" s="111"/>
      <c r="D181" s="111"/>
      <c r="E181" s="90"/>
      <c r="F181" s="90"/>
    </row>
    <row r="182" spans="1:6" hidden="1" x14ac:dyDescent="0.35">
      <c r="B182" s="114"/>
      <c r="C182" s="111"/>
      <c r="D182" s="111"/>
      <c r="E182" s="90"/>
      <c r="F182" s="90"/>
    </row>
    <row r="183" spans="1:6" hidden="1" x14ac:dyDescent="0.35">
      <c r="B183" s="114"/>
      <c r="C183" s="111"/>
      <c r="D183" s="111"/>
      <c r="E183" s="90"/>
      <c r="F183" s="90"/>
    </row>
    <row r="184" spans="1:6" hidden="1" x14ac:dyDescent="0.35">
      <c r="B184" s="114"/>
      <c r="C184" s="111"/>
      <c r="D184" s="111"/>
      <c r="E184" s="90"/>
      <c r="F184" s="115"/>
    </row>
    <row r="185" spans="1:6" hidden="1" x14ac:dyDescent="0.35">
      <c r="B185" s="90"/>
      <c r="C185" s="111"/>
      <c r="D185" s="111"/>
      <c r="E185" s="90"/>
      <c r="F185" s="90"/>
    </row>
    <row r="186" spans="1:6" hidden="1" x14ac:dyDescent="0.35">
      <c r="B186" s="90"/>
      <c r="C186" s="111"/>
      <c r="D186" s="111"/>
      <c r="E186" s="90"/>
      <c r="F186" s="90"/>
    </row>
    <row r="187" spans="1:6" hidden="1" x14ac:dyDescent="0.35">
      <c r="B187" s="90"/>
      <c r="C187" s="111"/>
      <c r="D187" s="111"/>
      <c r="E187" s="90"/>
      <c r="F187" s="90"/>
    </row>
    <row r="188" spans="1:6" x14ac:dyDescent="0.35">
      <c r="A188" t="s">
        <v>38</v>
      </c>
      <c r="B188" s="90"/>
      <c r="C188" s="111"/>
      <c r="D188" s="111"/>
      <c r="E188" s="111">
        <f>SUM(E4:E187)</f>
        <v>1683.3545454545458</v>
      </c>
      <c r="F188" s="90"/>
    </row>
    <row r="189" spans="1:6" x14ac:dyDescent="0.35">
      <c r="B189" s="90"/>
      <c r="C189" s="111"/>
      <c r="D189" s="111"/>
      <c r="E189" s="90"/>
      <c r="F189" s="90"/>
    </row>
    <row r="190" spans="1:6" x14ac:dyDescent="0.35">
      <c r="B190" s="90"/>
      <c r="C190" s="111" t="s">
        <v>276</v>
      </c>
      <c r="D190" s="111"/>
      <c r="E190" s="90"/>
      <c r="F190" s="90"/>
    </row>
    <row r="191" spans="1:6" x14ac:dyDescent="0.35">
      <c r="B191" s="90"/>
      <c r="C191" s="111" t="s">
        <v>2</v>
      </c>
      <c r="D191" s="116">
        <f>AVERAGE(C4:C143)</f>
        <v>313.60303030303027</v>
      </c>
      <c r="E191" s="90"/>
      <c r="F191" s="90"/>
    </row>
    <row r="192" spans="1:6" x14ac:dyDescent="0.35">
      <c r="B192" s="90"/>
      <c r="C192" s="90" t="s">
        <v>280</v>
      </c>
      <c r="D192" s="90"/>
      <c r="E192" s="90"/>
      <c r="F192" s="90"/>
    </row>
    <row r="193" spans="2:6" x14ac:dyDescent="0.35">
      <c r="B193" s="90"/>
      <c r="C193" s="90"/>
      <c r="D193" s="90"/>
      <c r="E193" s="90"/>
      <c r="F193" s="90"/>
    </row>
    <row r="194" spans="2:6" x14ac:dyDescent="0.35">
      <c r="B194" s="90">
        <v>1</v>
      </c>
      <c r="C194" s="117" t="s">
        <v>312</v>
      </c>
      <c r="D194" s="90"/>
      <c r="E194" s="102">
        <f>D191</f>
        <v>313.60303030303027</v>
      </c>
      <c r="F194" s="102"/>
    </row>
    <row r="195" spans="2:6" x14ac:dyDescent="0.35">
      <c r="B195" s="90">
        <v>2</v>
      </c>
      <c r="C195" s="117" t="s">
        <v>313</v>
      </c>
      <c r="D195" s="90"/>
      <c r="E195" s="297">
        <f>'Input Page'!$S$46</f>
        <v>0</v>
      </c>
      <c r="F195" s="298"/>
    </row>
    <row r="196" spans="2:6" x14ac:dyDescent="0.35">
      <c r="B196" s="90">
        <v>3</v>
      </c>
      <c r="C196" s="117" t="s">
        <v>314</v>
      </c>
      <c r="D196" s="90"/>
      <c r="E196" s="102">
        <f>(D184+E184)*12</f>
        <v>0</v>
      </c>
      <c r="F196" s="102"/>
    </row>
    <row r="197" spans="2:6" x14ac:dyDescent="0.35">
      <c r="B197" s="90">
        <v>4</v>
      </c>
      <c r="C197" s="117" t="s">
        <v>288</v>
      </c>
      <c r="D197" s="90"/>
      <c r="E197" s="102">
        <f>E195+E196</f>
        <v>0</v>
      </c>
      <c r="F197" s="102" t="s">
        <v>317</v>
      </c>
    </row>
    <row r="198" spans="2:6" x14ac:dyDescent="0.35">
      <c r="B198" s="90">
        <v>5</v>
      </c>
      <c r="C198" s="117" t="s">
        <v>315</v>
      </c>
      <c r="D198" s="90"/>
      <c r="E198" s="102">
        <f>'Input Page'!$S$46+(E184*12)</f>
        <v>0</v>
      </c>
      <c r="F198" s="102" t="s">
        <v>319</v>
      </c>
    </row>
    <row r="199" spans="2:6" x14ac:dyDescent="0.35">
      <c r="B199" s="90"/>
      <c r="C199" s="90"/>
      <c r="D199" s="90"/>
      <c r="E199" s="90"/>
      <c r="F199" s="90"/>
    </row>
  </sheetData>
  <mergeCells count="1">
    <mergeCell ref="E195:F19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X55"/>
  <sheetViews>
    <sheetView zoomScaleNormal="100" workbookViewId="0">
      <pane xSplit="7" ySplit="10" topLeftCell="H11" activePane="bottomRight" state="frozen"/>
      <selection pane="topRight" activeCell="G1" sqref="G1"/>
      <selection pane="bottomLeft" activeCell="A9" sqref="A9"/>
      <selection pane="bottomRight" activeCell="J10" sqref="J10"/>
    </sheetView>
  </sheetViews>
  <sheetFormatPr defaultRowHeight="14.5" x14ac:dyDescent="0.35"/>
  <cols>
    <col min="1" max="1" width="13" customWidth="1"/>
    <col min="2" max="2" width="13.36328125" customWidth="1"/>
    <col min="3" max="3" width="8.90625" customWidth="1"/>
    <col min="4" max="4" width="6.36328125" customWidth="1"/>
    <col min="5" max="6" width="11.36328125" customWidth="1"/>
    <col min="7" max="7" width="15.54296875" customWidth="1"/>
    <col min="8" max="8" width="8.90625" style="186"/>
    <col min="9" max="9" width="10.453125" bestFit="1" customWidth="1"/>
    <col min="10" max="10" width="11" bestFit="1" customWidth="1"/>
    <col min="11" max="11" width="12.6328125" customWidth="1"/>
    <col min="12" max="12" width="10.36328125" customWidth="1"/>
    <col min="13" max="13" width="12.453125" customWidth="1"/>
    <col min="14" max="14" width="12.6328125" bestFit="1" customWidth="1"/>
    <col min="15" max="15" width="11.08984375" customWidth="1"/>
    <col min="16" max="16" width="11.6328125" customWidth="1"/>
    <col min="17" max="18" width="9.90625" customWidth="1"/>
    <col min="19" max="20" width="10.90625" customWidth="1"/>
    <col min="21" max="21" width="11.36328125" customWidth="1"/>
    <col min="22" max="22" width="10.453125" customWidth="1"/>
    <col min="23" max="24" width="10.36328125" customWidth="1"/>
  </cols>
  <sheetData>
    <row r="1" spans="1:24" ht="15" thickBot="1" x14ac:dyDescent="0.4">
      <c r="B1" s="158" t="s">
        <v>310</v>
      </c>
      <c r="C1" s="159"/>
      <c r="D1" s="159"/>
      <c r="E1" s="159"/>
      <c r="F1" s="159"/>
      <c r="I1" s="124"/>
      <c r="J1" s="36"/>
    </row>
    <row r="2" spans="1:24" x14ac:dyDescent="0.35">
      <c r="B2" s="100" t="s">
        <v>341</v>
      </c>
      <c r="C2" s="105"/>
      <c r="D2" s="105"/>
      <c r="E2" s="105"/>
      <c r="F2" s="105"/>
      <c r="G2" s="157">
        <f>'Input Page'!I5</f>
        <v>0</v>
      </c>
      <c r="H2" s="105"/>
      <c r="I2" s="124"/>
      <c r="J2" s="36"/>
    </row>
    <row r="3" spans="1:24" x14ac:dyDescent="0.35">
      <c r="B3" s="105" t="s">
        <v>305</v>
      </c>
      <c r="C3" s="105"/>
      <c r="D3" s="105"/>
      <c r="E3" s="105"/>
      <c r="F3" s="105"/>
      <c r="G3" s="105">
        <f>'Input Page'!I6</f>
        <v>0</v>
      </c>
      <c r="I3" s="124"/>
      <c r="J3" s="36"/>
    </row>
    <row r="4" spans="1:24" x14ac:dyDescent="0.35">
      <c r="B4" s="105"/>
      <c r="C4" s="105"/>
      <c r="D4" s="105"/>
      <c r="E4" s="105"/>
      <c r="F4" s="105"/>
      <c r="G4" s="105"/>
      <c r="I4" s="156"/>
      <c r="J4" s="36"/>
    </row>
    <row r="5" spans="1:24" x14ac:dyDescent="0.35">
      <c r="B5" s="105" t="s">
        <v>304</v>
      </c>
      <c r="C5" s="105"/>
      <c r="D5" s="105"/>
      <c r="E5" s="105"/>
      <c r="F5" s="105"/>
      <c r="G5" s="105"/>
      <c r="I5" s="156"/>
      <c r="J5" s="36"/>
    </row>
    <row r="6" spans="1:24" x14ac:dyDescent="0.35">
      <c r="B6" s="105" t="s">
        <v>306</v>
      </c>
      <c r="C6" s="105"/>
      <c r="D6" s="105"/>
      <c r="E6" s="105"/>
      <c r="F6" s="105"/>
      <c r="G6" s="188">
        <v>0.02</v>
      </c>
      <c r="J6" s="315" t="s">
        <v>320</v>
      </c>
      <c r="K6" s="91"/>
      <c r="L6" s="91"/>
      <c r="M6" s="91"/>
      <c r="N6" s="91"/>
      <c r="O6" s="91"/>
      <c r="P6" s="91"/>
      <c r="Q6" s="91"/>
      <c r="R6" s="91"/>
      <c r="S6" s="91"/>
      <c r="T6" s="91"/>
      <c r="U6" s="91"/>
      <c r="V6" s="91"/>
      <c r="W6" s="91"/>
    </row>
    <row r="7" spans="1:24" ht="14.4" customHeight="1" x14ac:dyDescent="0.35">
      <c r="B7" s="105" t="s">
        <v>307</v>
      </c>
      <c r="C7" s="105"/>
      <c r="D7" s="105"/>
      <c r="E7" s="105"/>
      <c r="F7" s="105"/>
      <c r="G7" s="189">
        <v>0</v>
      </c>
      <c r="I7" s="108" t="s">
        <v>299</v>
      </c>
      <c r="J7" s="315"/>
      <c r="K7" s="91"/>
      <c r="L7" s="91"/>
      <c r="M7" s="91"/>
      <c r="N7" s="91"/>
      <c r="O7" s="91"/>
      <c r="P7" s="91"/>
      <c r="Q7" s="91"/>
      <c r="R7" s="91"/>
      <c r="S7" s="91"/>
      <c r="T7" s="91"/>
      <c r="U7" s="91"/>
      <c r="V7" s="91"/>
      <c r="W7" s="91"/>
    </row>
    <row r="8" spans="1:24" ht="14.4" customHeight="1" x14ac:dyDescent="0.35">
      <c r="B8" s="105" t="s">
        <v>308</v>
      </c>
      <c r="C8" s="105"/>
      <c r="D8" s="105"/>
      <c r="E8" s="105"/>
      <c r="F8" s="105"/>
      <c r="G8" s="189">
        <v>0.03</v>
      </c>
      <c r="I8" s="108" t="s">
        <v>311</v>
      </c>
      <c r="J8" s="316"/>
      <c r="K8" s="91"/>
      <c r="L8" s="91"/>
      <c r="M8" s="91"/>
      <c r="N8" s="91"/>
      <c r="O8" s="91"/>
      <c r="P8" s="91"/>
      <c r="Q8" s="91"/>
      <c r="R8" s="91"/>
      <c r="S8" s="91"/>
      <c r="T8" s="91"/>
      <c r="U8" s="91"/>
      <c r="V8" s="91"/>
      <c r="W8" s="91"/>
    </row>
    <row r="9" spans="1:24" ht="14.4" customHeight="1" x14ac:dyDescent="0.35">
      <c r="B9" s="105" t="s">
        <v>309</v>
      </c>
      <c r="C9" s="105"/>
      <c r="D9" s="105"/>
      <c r="E9" s="105"/>
      <c r="F9" s="105"/>
      <c r="G9" s="190">
        <v>0</v>
      </c>
      <c r="I9" s="136"/>
      <c r="J9" s="128">
        <v>1</v>
      </c>
      <c r="K9" s="106">
        <v>2</v>
      </c>
      <c r="L9" s="106">
        <v>3</v>
      </c>
      <c r="M9" s="106">
        <v>4</v>
      </c>
      <c r="N9" s="106">
        <v>5</v>
      </c>
      <c r="O9" s="106">
        <v>6</v>
      </c>
      <c r="P9" s="106">
        <v>7</v>
      </c>
      <c r="Q9" s="106">
        <v>8</v>
      </c>
      <c r="R9" s="106">
        <v>9</v>
      </c>
      <c r="S9" s="106">
        <v>10</v>
      </c>
      <c r="T9" s="106">
        <v>11</v>
      </c>
      <c r="U9" s="106">
        <v>12</v>
      </c>
      <c r="V9" s="106">
        <v>13</v>
      </c>
      <c r="W9" s="106">
        <v>14</v>
      </c>
      <c r="X9" s="136">
        <v>15</v>
      </c>
    </row>
    <row r="10" spans="1:24" ht="19.25" customHeight="1" x14ac:dyDescent="0.35">
      <c r="G10" s="90"/>
      <c r="H10" s="193"/>
      <c r="I10" s="191"/>
      <c r="J10" s="149"/>
      <c r="K10" s="107">
        <f>J10+1</f>
        <v>1</v>
      </c>
      <c r="L10" s="107">
        <f>K10+1</f>
        <v>2</v>
      </c>
      <c r="M10" s="107">
        <f t="shared" ref="M10:X10" si="0">L10+1</f>
        <v>3</v>
      </c>
      <c r="N10" s="107">
        <f t="shared" si="0"/>
        <v>4</v>
      </c>
      <c r="O10" s="107">
        <f t="shared" si="0"/>
        <v>5</v>
      </c>
      <c r="P10" s="107">
        <f t="shared" si="0"/>
        <v>6</v>
      </c>
      <c r="Q10" s="107">
        <f t="shared" si="0"/>
        <v>7</v>
      </c>
      <c r="R10" s="107">
        <f t="shared" si="0"/>
        <v>8</v>
      </c>
      <c r="S10" s="107">
        <f t="shared" si="0"/>
        <v>9</v>
      </c>
      <c r="T10" s="107">
        <f t="shared" si="0"/>
        <v>10</v>
      </c>
      <c r="U10" s="107">
        <f t="shared" si="0"/>
        <v>11</v>
      </c>
      <c r="V10" s="107">
        <f t="shared" si="0"/>
        <v>12</v>
      </c>
      <c r="W10" s="107">
        <f t="shared" si="0"/>
        <v>13</v>
      </c>
      <c r="X10" s="107">
        <f t="shared" si="0"/>
        <v>14</v>
      </c>
    </row>
    <row r="11" spans="1:24" ht="6" customHeight="1" x14ac:dyDescent="0.35">
      <c r="G11" s="90"/>
      <c r="I11" s="129"/>
      <c r="J11" s="126"/>
      <c r="K11" s="101"/>
      <c r="L11" s="101"/>
      <c r="M11" s="101"/>
      <c r="N11" s="101"/>
      <c r="O11" s="101"/>
      <c r="P11" s="101"/>
      <c r="Q11" s="101"/>
      <c r="R11" s="101"/>
      <c r="S11" s="101"/>
      <c r="T11" s="101"/>
      <c r="U11" s="101"/>
      <c r="V11" s="101"/>
      <c r="W11" s="101"/>
      <c r="X11" s="101"/>
    </row>
    <row r="12" spans="1:24" ht="58" x14ac:dyDescent="0.35">
      <c r="A12" s="137" t="s">
        <v>321</v>
      </c>
      <c r="B12" s="91" t="s">
        <v>286</v>
      </c>
      <c r="C12" s="90"/>
      <c r="D12" s="90"/>
      <c r="E12" s="90"/>
      <c r="F12" s="90"/>
      <c r="G12" s="90"/>
      <c r="I12" s="130"/>
      <c r="J12" s="127"/>
      <c r="K12" s="102"/>
      <c r="L12" s="102"/>
      <c r="M12" s="102"/>
      <c r="N12" s="102"/>
      <c r="O12" s="102"/>
      <c r="P12" s="102"/>
      <c r="Q12" s="102"/>
      <c r="R12" s="102"/>
      <c r="S12" s="102"/>
      <c r="T12" s="102"/>
      <c r="U12" s="102"/>
      <c r="V12" s="102"/>
      <c r="W12" s="102"/>
      <c r="X12" s="101"/>
    </row>
    <row r="13" spans="1:24" ht="14.4" customHeight="1" x14ac:dyDescent="0.35">
      <c r="A13" s="3">
        <v>1</v>
      </c>
      <c r="B13" s="90" t="s">
        <v>287</v>
      </c>
      <c r="C13" s="90"/>
      <c r="D13" s="90"/>
      <c r="E13" s="90"/>
      <c r="F13" s="90"/>
      <c r="G13" s="90"/>
      <c r="I13" s="138"/>
      <c r="J13" s="140">
        <f>'Input Page'!T43</f>
        <v>0</v>
      </c>
      <c r="K13" s="141">
        <f t="shared" ref="K13:X13" si="1">(J13*$G$6)+J13</f>
        <v>0</v>
      </c>
      <c r="L13" s="141">
        <f t="shared" si="1"/>
        <v>0</v>
      </c>
      <c r="M13" s="141">
        <f t="shared" si="1"/>
        <v>0</v>
      </c>
      <c r="N13" s="141">
        <f t="shared" si="1"/>
        <v>0</v>
      </c>
      <c r="O13" s="141">
        <f t="shared" si="1"/>
        <v>0</v>
      </c>
      <c r="P13" s="141">
        <f t="shared" si="1"/>
        <v>0</v>
      </c>
      <c r="Q13" s="141">
        <f t="shared" si="1"/>
        <v>0</v>
      </c>
      <c r="R13" s="141">
        <f t="shared" si="1"/>
        <v>0</v>
      </c>
      <c r="S13" s="141">
        <f t="shared" si="1"/>
        <v>0</v>
      </c>
      <c r="T13" s="141">
        <f t="shared" si="1"/>
        <v>0</v>
      </c>
      <c r="U13" s="141">
        <f t="shared" si="1"/>
        <v>0</v>
      </c>
      <c r="V13" s="141">
        <f t="shared" si="1"/>
        <v>0</v>
      </c>
      <c r="W13" s="141">
        <f t="shared" si="1"/>
        <v>0</v>
      </c>
      <c r="X13" s="141">
        <f t="shared" si="1"/>
        <v>0</v>
      </c>
    </row>
    <row r="14" spans="1:24" ht="14.4" customHeight="1" x14ac:dyDescent="0.35">
      <c r="A14" s="3">
        <v>2</v>
      </c>
      <c r="B14" s="90" t="s">
        <v>300</v>
      </c>
      <c r="C14" s="90"/>
      <c r="D14" s="90"/>
      <c r="E14" s="90"/>
      <c r="F14" s="90"/>
      <c r="G14" s="90"/>
      <c r="I14" s="138"/>
      <c r="J14" s="140">
        <f>SUM(J13*0.1)</f>
        <v>0</v>
      </c>
      <c r="K14" s="217">
        <f t="shared" ref="K14:X14" si="2">SUM(K13*0.1)</f>
        <v>0</v>
      </c>
      <c r="L14" s="217">
        <f t="shared" si="2"/>
        <v>0</v>
      </c>
      <c r="M14" s="217">
        <f t="shared" si="2"/>
        <v>0</v>
      </c>
      <c r="N14" s="217">
        <f t="shared" si="2"/>
        <v>0</v>
      </c>
      <c r="O14" s="217">
        <f t="shared" si="2"/>
        <v>0</v>
      </c>
      <c r="P14" s="217">
        <f t="shared" si="2"/>
        <v>0</v>
      </c>
      <c r="Q14" s="217">
        <f t="shared" si="2"/>
        <v>0</v>
      </c>
      <c r="R14" s="217">
        <f t="shared" si="2"/>
        <v>0</v>
      </c>
      <c r="S14" s="217">
        <f t="shared" si="2"/>
        <v>0</v>
      </c>
      <c r="T14" s="217">
        <f t="shared" si="2"/>
        <v>0</v>
      </c>
      <c r="U14" s="217">
        <f t="shared" si="2"/>
        <v>0</v>
      </c>
      <c r="V14" s="217">
        <f t="shared" si="2"/>
        <v>0</v>
      </c>
      <c r="W14" s="217">
        <f t="shared" si="2"/>
        <v>0</v>
      </c>
      <c r="X14" s="217">
        <f t="shared" si="2"/>
        <v>0</v>
      </c>
    </row>
    <row r="15" spans="1:24" ht="14.4" customHeight="1" x14ac:dyDescent="0.35">
      <c r="A15" s="3" t="s">
        <v>323</v>
      </c>
      <c r="B15" s="90" t="s">
        <v>322</v>
      </c>
      <c r="C15" s="90"/>
      <c r="D15" s="90"/>
      <c r="E15" s="90"/>
      <c r="F15" s="90"/>
      <c r="G15" s="90"/>
      <c r="I15" s="138"/>
      <c r="J15" s="140">
        <f>(I15)*POWER(1-$G$6,$J$10-$I$10)</f>
        <v>0</v>
      </c>
      <c r="K15" s="141">
        <f t="shared" ref="K15:X15" si="3">(J15*$G$6)+J15</f>
        <v>0</v>
      </c>
      <c r="L15" s="141">
        <f t="shared" si="3"/>
        <v>0</v>
      </c>
      <c r="M15" s="141">
        <f t="shared" si="3"/>
        <v>0</v>
      </c>
      <c r="N15" s="141">
        <f t="shared" si="3"/>
        <v>0</v>
      </c>
      <c r="O15" s="141">
        <f t="shared" si="3"/>
        <v>0</v>
      </c>
      <c r="P15" s="141">
        <f t="shared" si="3"/>
        <v>0</v>
      </c>
      <c r="Q15" s="141">
        <f t="shared" si="3"/>
        <v>0</v>
      </c>
      <c r="R15" s="141">
        <f t="shared" si="3"/>
        <v>0</v>
      </c>
      <c r="S15" s="141">
        <f t="shared" si="3"/>
        <v>0</v>
      </c>
      <c r="T15" s="141">
        <f t="shared" si="3"/>
        <v>0</v>
      </c>
      <c r="U15" s="141">
        <f t="shared" si="3"/>
        <v>0</v>
      </c>
      <c r="V15" s="141">
        <f t="shared" si="3"/>
        <v>0</v>
      </c>
      <c r="W15" s="141">
        <f t="shared" si="3"/>
        <v>0</v>
      </c>
      <c r="X15" s="141">
        <f t="shared" si="3"/>
        <v>0</v>
      </c>
    </row>
    <row r="16" spans="1:24" x14ac:dyDescent="0.35">
      <c r="A16" s="3">
        <v>7</v>
      </c>
      <c r="B16" s="90" t="s">
        <v>324</v>
      </c>
      <c r="C16" s="90"/>
      <c r="D16" s="90"/>
      <c r="E16" s="90"/>
      <c r="F16" s="90"/>
      <c r="G16" s="90"/>
      <c r="I16" s="138"/>
      <c r="J16" s="140">
        <f t="shared" ref="J16:J25" si="4">(I16)*POWER(1+$G$6,$J$10-$I$10)</f>
        <v>0</v>
      </c>
      <c r="K16" s="141">
        <f t="shared" ref="K16:X16" si="5">(J16*$G$6)+J16</f>
        <v>0</v>
      </c>
      <c r="L16" s="141">
        <f t="shared" si="5"/>
        <v>0</v>
      </c>
      <c r="M16" s="141">
        <f t="shared" si="5"/>
        <v>0</v>
      </c>
      <c r="N16" s="141">
        <f t="shared" si="5"/>
        <v>0</v>
      </c>
      <c r="O16" s="141">
        <f t="shared" si="5"/>
        <v>0</v>
      </c>
      <c r="P16" s="141">
        <f t="shared" si="5"/>
        <v>0</v>
      </c>
      <c r="Q16" s="141">
        <f t="shared" si="5"/>
        <v>0</v>
      </c>
      <c r="R16" s="141">
        <f t="shared" si="5"/>
        <v>0</v>
      </c>
      <c r="S16" s="141">
        <f t="shared" si="5"/>
        <v>0</v>
      </c>
      <c r="T16" s="141">
        <f t="shared" si="5"/>
        <v>0</v>
      </c>
      <c r="U16" s="141">
        <f t="shared" si="5"/>
        <v>0</v>
      </c>
      <c r="V16" s="141">
        <f t="shared" si="5"/>
        <v>0</v>
      </c>
      <c r="W16" s="141">
        <f t="shared" si="5"/>
        <v>0</v>
      </c>
      <c r="X16" s="141">
        <f t="shared" si="5"/>
        <v>0</v>
      </c>
    </row>
    <row r="17" spans="1:24" x14ac:dyDescent="0.35">
      <c r="A17" s="3">
        <v>8</v>
      </c>
      <c r="B17" s="90" t="s">
        <v>325</v>
      </c>
      <c r="C17" s="90"/>
      <c r="D17" s="90"/>
      <c r="E17" s="90"/>
      <c r="F17" s="90"/>
      <c r="G17" s="90"/>
      <c r="I17" s="138"/>
      <c r="J17" s="140">
        <f t="shared" si="4"/>
        <v>0</v>
      </c>
      <c r="K17" s="141">
        <f t="shared" ref="K17:X17" si="6">(J17*$G$6)+J17</f>
        <v>0</v>
      </c>
      <c r="L17" s="141">
        <f t="shared" si="6"/>
        <v>0</v>
      </c>
      <c r="M17" s="141">
        <f t="shared" si="6"/>
        <v>0</v>
      </c>
      <c r="N17" s="141">
        <f t="shared" si="6"/>
        <v>0</v>
      </c>
      <c r="O17" s="141">
        <f t="shared" si="6"/>
        <v>0</v>
      </c>
      <c r="P17" s="141">
        <f t="shared" si="6"/>
        <v>0</v>
      </c>
      <c r="Q17" s="141">
        <f t="shared" si="6"/>
        <v>0</v>
      </c>
      <c r="R17" s="141">
        <f t="shared" si="6"/>
        <v>0</v>
      </c>
      <c r="S17" s="141">
        <f t="shared" si="6"/>
        <v>0</v>
      </c>
      <c r="T17" s="141">
        <f t="shared" si="6"/>
        <v>0</v>
      </c>
      <c r="U17" s="141">
        <f t="shared" si="6"/>
        <v>0</v>
      </c>
      <c r="V17" s="141">
        <f t="shared" si="6"/>
        <v>0</v>
      </c>
      <c r="W17" s="141">
        <f t="shared" si="6"/>
        <v>0</v>
      </c>
      <c r="X17" s="141">
        <f t="shared" si="6"/>
        <v>0</v>
      </c>
    </row>
    <row r="18" spans="1:24" x14ac:dyDescent="0.35">
      <c r="A18" s="3">
        <v>10</v>
      </c>
      <c r="B18" s="90" t="s">
        <v>326</v>
      </c>
      <c r="C18" s="90"/>
      <c r="D18" s="90"/>
      <c r="E18" s="90"/>
      <c r="F18" s="90"/>
      <c r="G18" s="90"/>
      <c r="I18" s="138"/>
      <c r="J18" s="140">
        <f t="shared" si="4"/>
        <v>0</v>
      </c>
      <c r="K18" s="141">
        <f t="shared" ref="K18:X18" si="7">(J18*$G$6)+J18</f>
        <v>0</v>
      </c>
      <c r="L18" s="141">
        <f t="shared" si="7"/>
        <v>0</v>
      </c>
      <c r="M18" s="141">
        <f t="shared" si="7"/>
        <v>0</v>
      </c>
      <c r="N18" s="141">
        <f t="shared" si="7"/>
        <v>0</v>
      </c>
      <c r="O18" s="141">
        <f t="shared" si="7"/>
        <v>0</v>
      </c>
      <c r="P18" s="141">
        <f t="shared" si="7"/>
        <v>0</v>
      </c>
      <c r="Q18" s="141">
        <f t="shared" si="7"/>
        <v>0</v>
      </c>
      <c r="R18" s="141">
        <f t="shared" si="7"/>
        <v>0</v>
      </c>
      <c r="S18" s="141">
        <f t="shared" si="7"/>
        <v>0</v>
      </c>
      <c r="T18" s="141">
        <f t="shared" si="7"/>
        <v>0</v>
      </c>
      <c r="U18" s="141">
        <f t="shared" si="7"/>
        <v>0</v>
      </c>
      <c r="V18" s="141">
        <f t="shared" si="7"/>
        <v>0</v>
      </c>
      <c r="W18" s="141">
        <f t="shared" si="7"/>
        <v>0</v>
      </c>
      <c r="X18" s="141">
        <f t="shared" si="7"/>
        <v>0</v>
      </c>
    </row>
    <row r="19" spans="1:24" x14ac:dyDescent="0.35">
      <c r="A19" s="3">
        <v>13</v>
      </c>
      <c r="B19" s="90" t="s">
        <v>327</v>
      </c>
      <c r="C19" s="90"/>
      <c r="D19" s="90"/>
      <c r="E19" s="90"/>
      <c r="F19" s="90"/>
      <c r="G19" s="90"/>
      <c r="I19" s="138"/>
      <c r="J19" s="140">
        <f t="shared" si="4"/>
        <v>0</v>
      </c>
      <c r="K19" s="141">
        <f t="shared" ref="K19:X19" si="8">(J19*$G$6)+J19</f>
        <v>0</v>
      </c>
      <c r="L19" s="141">
        <f t="shared" si="8"/>
        <v>0</v>
      </c>
      <c r="M19" s="141">
        <f t="shared" si="8"/>
        <v>0</v>
      </c>
      <c r="N19" s="141">
        <f t="shared" si="8"/>
        <v>0</v>
      </c>
      <c r="O19" s="141">
        <f t="shared" si="8"/>
        <v>0</v>
      </c>
      <c r="P19" s="141">
        <f t="shared" si="8"/>
        <v>0</v>
      </c>
      <c r="Q19" s="141">
        <f t="shared" si="8"/>
        <v>0</v>
      </c>
      <c r="R19" s="141">
        <f t="shared" si="8"/>
        <v>0</v>
      </c>
      <c r="S19" s="141">
        <f t="shared" si="8"/>
        <v>0</v>
      </c>
      <c r="T19" s="141">
        <f t="shared" si="8"/>
        <v>0</v>
      </c>
      <c r="U19" s="141">
        <f t="shared" si="8"/>
        <v>0</v>
      </c>
      <c r="V19" s="141">
        <f t="shared" si="8"/>
        <v>0</v>
      </c>
      <c r="W19" s="141">
        <f t="shared" si="8"/>
        <v>0</v>
      </c>
      <c r="X19" s="141">
        <f t="shared" si="8"/>
        <v>0</v>
      </c>
    </row>
    <row r="20" spans="1:24" x14ac:dyDescent="0.35">
      <c r="A20" s="3">
        <v>17</v>
      </c>
      <c r="B20" s="90" t="s">
        <v>328</v>
      </c>
      <c r="C20" s="90"/>
      <c r="D20" s="90"/>
      <c r="E20" s="90"/>
      <c r="F20" s="90"/>
      <c r="G20" s="90"/>
      <c r="I20" s="138"/>
      <c r="J20" s="144">
        <f t="shared" si="4"/>
        <v>0</v>
      </c>
      <c r="K20" s="145">
        <f t="shared" ref="K20:X20" si="9">(J20*$G$6)+J20</f>
        <v>0</v>
      </c>
      <c r="L20" s="145">
        <f t="shared" si="9"/>
        <v>0</v>
      </c>
      <c r="M20" s="145">
        <f t="shared" si="9"/>
        <v>0</v>
      </c>
      <c r="N20" s="145">
        <f t="shared" si="9"/>
        <v>0</v>
      </c>
      <c r="O20" s="145">
        <f t="shared" si="9"/>
        <v>0</v>
      </c>
      <c r="P20" s="145">
        <f t="shared" si="9"/>
        <v>0</v>
      </c>
      <c r="Q20" s="145">
        <f t="shared" si="9"/>
        <v>0</v>
      </c>
      <c r="R20" s="145">
        <f t="shared" si="9"/>
        <v>0</v>
      </c>
      <c r="S20" s="145">
        <f t="shared" si="9"/>
        <v>0</v>
      </c>
      <c r="T20" s="145">
        <f t="shared" si="9"/>
        <v>0</v>
      </c>
      <c r="U20" s="145">
        <f t="shared" si="9"/>
        <v>0</v>
      </c>
      <c r="V20" s="145">
        <f t="shared" si="9"/>
        <v>0</v>
      </c>
      <c r="W20" s="145">
        <f t="shared" si="9"/>
        <v>0</v>
      </c>
      <c r="X20" s="145">
        <f t="shared" si="9"/>
        <v>0</v>
      </c>
    </row>
    <row r="21" spans="1:24" x14ac:dyDescent="0.35">
      <c r="A21" s="3">
        <v>19</v>
      </c>
      <c r="B21" s="90" t="s">
        <v>329</v>
      </c>
      <c r="C21" s="90"/>
      <c r="D21" s="90"/>
      <c r="E21" s="90"/>
      <c r="F21" s="90"/>
      <c r="G21" s="90"/>
      <c r="I21" s="138"/>
      <c r="J21" s="140">
        <f t="shared" si="4"/>
        <v>0</v>
      </c>
      <c r="K21" s="141">
        <f t="shared" ref="K21:X21" si="10">(J21*$G$6)+J21</f>
        <v>0</v>
      </c>
      <c r="L21" s="141">
        <f t="shared" si="10"/>
        <v>0</v>
      </c>
      <c r="M21" s="141">
        <f t="shared" si="10"/>
        <v>0</v>
      </c>
      <c r="N21" s="141">
        <f t="shared" si="10"/>
        <v>0</v>
      </c>
      <c r="O21" s="141">
        <f t="shared" si="10"/>
        <v>0</v>
      </c>
      <c r="P21" s="141">
        <f t="shared" si="10"/>
        <v>0</v>
      </c>
      <c r="Q21" s="141">
        <f t="shared" si="10"/>
        <v>0</v>
      </c>
      <c r="R21" s="141">
        <f t="shared" si="10"/>
        <v>0</v>
      </c>
      <c r="S21" s="141">
        <f t="shared" si="10"/>
        <v>0</v>
      </c>
      <c r="T21" s="141">
        <f t="shared" si="10"/>
        <v>0</v>
      </c>
      <c r="U21" s="141">
        <f t="shared" si="10"/>
        <v>0</v>
      </c>
      <c r="V21" s="141">
        <f t="shared" si="10"/>
        <v>0</v>
      </c>
      <c r="W21" s="141">
        <f t="shared" si="10"/>
        <v>0</v>
      </c>
      <c r="X21" s="141">
        <f t="shared" si="10"/>
        <v>0</v>
      </c>
    </row>
    <row r="22" spans="1:24" x14ac:dyDescent="0.35">
      <c r="A22" s="3" t="s">
        <v>339</v>
      </c>
      <c r="B22" s="90" t="s">
        <v>289</v>
      </c>
      <c r="C22" s="90"/>
      <c r="D22" s="90"/>
      <c r="E22" s="90"/>
      <c r="F22" s="90"/>
      <c r="G22" s="90"/>
      <c r="I22" s="138"/>
      <c r="J22" s="140">
        <f t="shared" si="4"/>
        <v>0</v>
      </c>
      <c r="K22" s="141">
        <f t="shared" ref="K22:X22" si="11">(J22*$G$6)+J22</f>
        <v>0</v>
      </c>
      <c r="L22" s="141">
        <f t="shared" si="11"/>
        <v>0</v>
      </c>
      <c r="M22" s="141">
        <f t="shared" si="11"/>
        <v>0</v>
      </c>
      <c r="N22" s="141">
        <f t="shared" si="11"/>
        <v>0</v>
      </c>
      <c r="O22" s="141">
        <f t="shared" si="11"/>
        <v>0</v>
      </c>
      <c r="P22" s="141">
        <f t="shared" si="11"/>
        <v>0</v>
      </c>
      <c r="Q22" s="141">
        <f t="shared" si="11"/>
        <v>0</v>
      </c>
      <c r="R22" s="141">
        <f t="shared" si="11"/>
        <v>0</v>
      </c>
      <c r="S22" s="141">
        <f t="shared" si="11"/>
        <v>0</v>
      </c>
      <c r="T22" s="141">
        <f t="shared" si="11"/>
        <v>0</v>
      </c>
      <c r="U22" s="141">
        <f t="shared" si="11"/>
        <v>0</v>
      </c>
      <c r="V22" s="141">
        <f t="shared" si="11"/>
        <v>0</v>
      </c>
      <c r="W22" s="141">
        <f t="shared" si="11"/>
        <v>0</v>
      </c>
      <c r="X22" s="141">
        <f t="shared" si="11"/>
        <v>0</v>
      </c>
    </row>
    <row r="23" spans="1:24" x14ac:dyDescent="0.35">
      <c r="A23" s="3">
        <v>30</v>
      </c>
      <c r="B23" s="90" t="s">
        <v>301</v>
      </c>
      <c r="C23" s="90"/>
      <c r="D23" s="90"/>
      <c r="E23" s="90"/>
      <c r="F23" s="90"/>
      <c r="G23" s="90"/>
      <c r="I23" s="138"/>
      <c r="J23" s="140">
        <f t="shared" si="4"/>
        <v>0</v>
      </c>
      <c r="K23" s="141">
        <f t="shared" ref="K23:X23" si="12">(J23*$G$6)+J23</f>
        <v>0</v>
      </c>
      <c r="L23" s="141">
        <f t="shared" si="12"/>
        <v>0</v>
      </c>
      <c r="M23" s="141">
        <f t="shared" si="12"/>
        <v>0</v>
      </c>
      <c r="N23" s="141">
        <f t="shared" si="12"/>
        <v>0</v>
      </c>
      <c r="O23" s="141">
        <f t="shared" si="12"/>
        <v>0</v>
      </c>
      <c r="P23" s="141">
        <f t="shared" si="12"/>
        <v>0</v>
      </c>
      <c r="Q23" s="141">
        <f t="shared" si="12"/>
        <v>0</v>
      </c>
      <c r="R23" s="141">
        <f t="shared" si="12"/>
        <v>0</v>
      </c>
      <c r="S23" s="141">
        <f t="shared" si="12"/>
        <v>0</v>
      </c>
      <c r="T23" s="141">
        <f t="shared" si="12"/>
        <v>0</v>
      </c>
      <c r="U23" s="141">
        <f t="shared" si="12"/>
        <v>0</v>
      </c>
      <c r="V23" s="141">
        <f t="shared" si="12"/>
        <v>0</v>
      </c>
      <c r="W23" s="141">
        <f t="shared" si="12"/>
        <v>0</v>
      </c>
      <c r="X23" s="141">
        <f t="shared" si="12"/>
        <v>0</v>
      </c>
    </row>
    <row r="24" spans="1:24" x14ac:dyDescent="0.35">
      <c r="A24" s="3">
        <v>34</v>
      </c>
      <c r="B24" s="90" t="s">
        <v>338</v>
      </c>
      <c r="C24" s="90"/>
      <c r="D24" s="90"/>
      <c r="E24" s="90"/>
      <c r="F24" s="90"/>
      <c r="G24" s="90"/>
      <c r="I24" s="138"/>
      <c r="J24" s="140">
        <f t="shared" si="4"/>
        <v>0</v>
      </c>
      <c r="K24" s="141">
        <f t="shared" ref="K24:X24" si="13">(J24*$G$6)+J24</f>
        <v>0</v>
      </c>
      <c r="L24" s="141">
        <f t="shared" si="13"/>
        <v>0</v>
      </c>
      <c r="M24" s="141">
        <f t="shared" si="13"/>
        <v>0</v>
      </c>
      <c r="N24" s="141">
        <f t="shared" si="13"/>
        <v>0</v>
      </c>
      <c r="O24" s="141">
        <f t="shared" si="13"/>
        <v>0</v>
      </c>
      <c r="P24" s="141">
        <f t="shared" si="13"/>
        <v>0</v>
      </c>
      <c r="Q24" s="141">
        <f t="shared" si="13"/>
        <v>0</v>
      </c>
      <c r="R24" s="141">
        <f t="shared" si="13"/>
        <v>0</v>
      </c>
      <c r="S24" s="141">
        <f t="shared" si="13"/>
        <v>0</v>
      </c>
      <c r="T24" s="141">
        <f t="shared" si="13"/>
        <v>0</v>
      </c>
      <c r="U24" s="141">
        <f t="shared" si="13"/>
        <v>0</v>
      </c>
      <c r="V24" s="141">
        <f t="shared" si="13"/>
        <v>0</v>
      </c>
      <c r="W24" s="141">
        <f t="shared" si="13"/>
        <v>0</v>
      </c>
      <c r="X24" s="141">
        <f t="shared" si="13"/>
        <v>0</v>
      </c>
    </row>
    <row r="25" spans="1:24" x14ac:dyDescent="0.35">
      <c r="A25" s="3">
        <v>38</v>
      </c>
      <c r="B25" s="90" t="s">
        <v>318</v>
      </c>
      <c r="C25" s="90"/>
      <c r="D25" s="90"/>
      <c r="E25" s="90"/>
      <c r="F25" s="90"/>
      <c r="G25" s="90"/>
      <c r="I25" s="139"/>
      <c r="J25" s="142">
        <f t="shared" si="4"/>
        <v>0</v>
      </c>
      <c r="K25" s="143">
        <f t="shared" ref="K25:X25" si="14">(J25*$G$6)+J25</f>
        <v>0</v>
      </c>
      <c r="L25" s="143">
        <f t="shared" si="14"/>
        <v>0</v>
      </c>
      <c r="M25" s="143">
        <f t="shared" si="14"/>
        <v>0</v>
      </c>
      <c r="N25" s="143">
        <f t="shared" si="14"/>
        <v>0</v>
      </c>
      <c r="O25" s="143">
        <f t="shared" si="14"/>
        <v>0</v>
      </c>
      <c r="P25" s="143">
        <f t="shared" si="14"/>
        <v>0</v>
      </c>
      <c r="Q25" s="143">
        <f t="shared" si="14"/>
        <v>0</v>
      </c>
      <c r="R25" s="143">
        <f t="shared" si="14"/>
        <v>0</v>
      </c>
      <c r="S25" s="143">
        <f t="shared" si="14"/>
        <v>0</v>
      </c>
      <c r="T25" s="143">
        <f t="shared" si="14"/>
        <v>0</v>
      </c>
      <c r="U25" s="143">
        <f t="shared" si="14"/>
        <v>0</v>
      </c>
      <c r="V25" s="143">
        <f t="shared" si="14"/>
        <v>0</v>
      </c>
      <c r="W25" s="143">
        <f t="shared" si="14"/>
        <v>0</v>
      </c>
      <c r="X25" s="143">
        <f t="shared" si="14"/>
        <v>0</v>
      </c>
    </row>
    <row r="26" spans="1:24" x14ac:dyDescent="0.35">
      <c r="B26" s="91" t="s">
        <v>290</v>
      </c>
      <c r="C26" s="90"/>
      <c r="D26" s="90"/>
      <c r="E26" s="90"/>
      <c r="F26" s="90"/>
      <c r="G26" s="90"/>
      <c r="I26" s="146">
        <f>SUM(I13:I25)</f>
        <v>0</v>
      </c>
      <c r="J26" s="150">
        <f t="shared" ref="J26:X26" si="15">SUM(J13:J25)</f>
        <v>0</v>
      </c>
      <c r="K26" s="151">
        <f t="shared" si="15"/>
        <v>0</v>
      </c>
      <c r="L26" s="151">
        <f t="shared" si="15"/>
        <v>0</v>
      </c>
      <c r="M26" s="151">
        <f t="shared" si="15"/>
        <v>0</v>
      </c>
      <c r="N26" s="151">
        <f t="shared" si="15"/>
        <v>0</v>
      </c>
      <c r="O26" s="151">
        <f t="shared" si="15"/>
        <v>0</v>
      </c>
      <c r="P26" s="151">
        <f t="shared" si="15"/>
        <v>0</v>
      </c>
      <c r="Q26" s="151">
        <f t="shared" si="15"/>
        <v>0</v>
      </c>
      <c r="R26" s="151">
        <f t="shared" si="15"/>
        <v>0</v>
      </c>
      <c r="S26" s="151">
        <f t="shared" si="15"/>
        <v>0</v>
      </c>
      <c r="T26" s="151">
        <f t="shared" si="15"/>
        <v>0</v>
      </c>
      <c r="U26" s="151">
        <f t="shared" si="15"/>
        <v>0</v>
      </c>
      <c r="V26" s="151">
        <f t="shared" si="15"/>
        <v>0</v>
      </c>
      <c r="W26" s="151">
        <f t="shared" si="15"/>
        <v>0</v>
      </c>
      <c r="X26" s="151">
        <f t="shared" si="15"/>
        <v>0</v>
      </c>
    </row>
    <row r="27" spans="1:24" x14ac:dyDescent="0.35">
      <c r="B27" s="90"/>
      <c r="C27" s="90"/>
      <c r="D27" s="90"/>
      <c r="E27" s="90"/>
      <c r="F27" s="90"/>
      <c r="G27" s="90"/>
      <c r="I27" s="124"/>
      <c r="J27" s="123"/>
      <c r="K27" s="102"/>
      <c r="L27" s="102"/>
      <c r="M27" s="102"/>
      <c r="N27" s="102"/>
      <c r="O27" s="102"/>
      <c r="P27" s="102"/>
      <c r="Q27" s="102"/>
      <c r="R27" s="102"/>
      <c r="S27" s="102"/>
      <c r="T27" s="102"/>
      <c r="U27" s="102"/>
      <c r="V27" s="102"/>
      <c r="W27" s="102"/>
      <c r="X27" s="102"/>
    </row>
    <row r="28" spans="1:24" x14ac:dyDescent="0.35">
      <c r="B28" s="91" t="s">
        <v>291</v>
      </c>
      <c r="C28" s="90"/>
      <c r="D28" s="90"/>
      <c r="E28" s="90"/>
      <c r="F28" s="90"/>
      <c r="G28" s="90"/>
      <c r="I28" s="129"/>
      <c r="J28" s="126"/>
      <c r="K28" s="102"/>
      <c r="L28" s="102"/>
      <c r="M28" s="102"/>
      <c r="N28" s="102"/>
      <c r="O28" s="102"/>
      <c r="P28" s="102"/>
      <c r="Q28" s="102"/>
      <c r="R28" s="102"/>
      <c r="S28" s="102"/>
      <c r="T28" s="102"/>
      <c r="U28" s="102"/>
      <c r="V28" s="102"/>
      <c r="W28" s="102"/>
      <c r="X28" s="102"/>
    </row>
    <row r="29" spans="1:24" x14ac:dyDescent="0.35">
      <c r="A29" s="3">
        <v>61</v>
      </c>
      <c r="B29" s="90" t="s">
        <v>292</v>
      </c>
      <c r="C29" s="90"/>
      <c r="D29" s="90"/>
      <c r="E29" s="90"/>
      <c r="F29" s="90"/>
      <c r="G29" s="90"/>
      <c r="I29" s="138"/>
      <c r="J29" s="127">
        <f>(I29)*POWER(1+$G$8,$J$10-$I$10)</f>
        <v>0</v>
      </c>
      <c r="K29" s="181">
        <f t="shared" ref="K29:X29" si="16">(J29*$G$8)+J29</f>
        <v>0</v>
      </c>
      <c r="L29" s="181">
        <f t="shared" si="16"/>
        <v>0</v>
      </c>
      <c r="M29" s="181">
        <f t="shared" si="16"/>
        <v>0</v>
      </c>
      <c r="N29" s="181">
        <f t="shared" si="16"/>
        <v>0</v>
      </c>
      <c r="O29" s="181">
        <f t="shared" si="16"/>
        <v>0</v>
      </c>
      <c r="P29" s="181">
        <f t="shared" si="16"/>
        <v>0</v>
      </c>
      <c r="Q29" s="181">
        <f t="shared" si="16"/>
        <v>0</v>
      </c>
      <c r="R29" s="181">
        <f t="shared" si="16"/>
        <v>0</v>
      </c>
      <c r="S29" s="181">
        <f t="shared" si="16"/>
        <v>0</v>
      </c>
      <c r="T29" s="181">
        <f t="shared" si="16"/>
        <v>0</v>
      </c>
      <c r="U29" s="181">
        <f t="shared" si="16"/>
        <v>0</v>
      </c>
      <c r="V29" s="181">
        <f t="shared" si="16"/>
        <v>0</v>
      </c>
      <c r="W29" s="181">
        <f t="shared" si="16"/>
        <v>0</v>
      </c>
      <c r="X29" s="181">
        <f t="shared" si="16"/>
        <v>0</v>
      </c>
    </row>
    <row r="30" spans="1:24" x14ac:dyDescent="0.35">
      <c r="A30" s="3">
        <v>68</v>
      </c>
      <c r="B30" s="90" t="s">
        <v>293</v>
      </c>
      <c r="C30" s="90"/>
      <c r="D30" s="90"/>
      <c r="E30" s="90"/>
      <c r="F30" s="90"/>
      <c r="G30" s="90"/>
      <c r="I30" s="138"/>
      <c r="J30" s="127">
        <f>(I30)*POWER(1+$G$8,$J$10-$I$10)</f>
        <v>0</v>
      </c>
      <c r="K30" s="181">
        <f t="shared" ref="K30:X30" si="17">(J30*$G$8)+J30</f>
        <v>0</v>
      </c>
      <c r="L30" s="181">
        <f t="shared" si="17"/>
        <v>0</v>
      </c>
      <c r="M30" s="181">
        <f t="shared" si="17"/>
        <v>0</v>
      </c>
      <c r="N30" s="181">
        <f t="shared" si="17"/>
        <v>0</v>
      </c>
      <c r="O30" s="181">
        <f t="shared" si="17"/>
        <v>0</v>
      </c>
      <c r="P30" s="181">
        <f t="shared" si="17"/>
        <v>0</v>
      </c>
      <c r="Q30" s="181">
        <f t="shared" si="17"/>
        <v>0</v>
      </c>
      <c r="R30" s="181">
        <f t="shared" si="17"/>
        <v>0</v>
      </c>
      <c r="S30" s="181">
        <f t="shared" si="17"/>
        <v>0</v>
      </c>
      <c r="T30" s="181">
        <f t="shared" si="17"/>
        <v>0</v>
      </c>
      <c r="U30" s="181">
        <f t="shared" si="17"/>
        <v>0</v>
      </c>
      <c r="V30" s="181">
        <f t="shared" si="17"/>
        <v>0</v>
      </c>
      <c r="W30" s="181">
        <f t="shared" si="17"/>
        <v>0</v>
      </c>
      <c r="X30" s="181">
        <f t="shared" si="17"/>
        <v>0</v>
      </c>
    </row>
    <row r="31" spans="1:24" x14ac:dyDescent="0.35">
      <c r="A31" s="3">
        <v>93</v>
      </c>
      <c r="B31" s="90" t="s">
        <v>330</v>
      </c>
      <c r="C31" s="90"/>
      <c r="D31" s="90"/>
      <c r="E31" s="90"/>
      <c r="F31" s="90"/>
      <c r="G31" s="90"/>
      <c r="I31" s="138"/>
      <c r="J31" s="127">
        <f>(I31)*POWER(1+$G$8,$J$10-$I$10)</f>
        <v>0</v>
      </c>
      <c r="K31" s="181">
        <f t="shared" ref="K31:X31" si="18">(J31*$G$8)+J31</f>
        <v>0</v>
      </c>
      <c r="L31" s="181">
        <f t="shared" si="18"/>
        <v>0</v>
      </c>
      <c r="M31" s="181">
        <f t="shared" si="18"/>
        <v>0</v>
      </c>
      <c r="N31" s="181">
        <f t="shared" si="18"/>
        <v>0</v>
      </c>
      <c r="O31" s="181">
        <f t="shared" si="18"/>
        <v>0</v>
      </c>
      <c r="P31" s="181">
        <f t="shared" si="18"/>
        <v>0</v>
      </c>
      <c r="Q31" s="181">
        <f t="shared" si="18"/>
        <v>0</v>
      </c>
      <c r="R31" s="181">
        <f t="shared" si="18"/>
        <v>0</v>
      </c>
      <c r="S31" s="181">
        <f t="shared" si="18"/>
        <v>0</v>
      </c>
      <c r="T31" s="181">
        <f t="shared" si="18"/>
        <v>0</v>
      </c>
      <c r="U31" s="181">
        <f t="shared" si="18"/>
        <v>0</v>
      </c>
      <c r="V31" s="181">
        <f t="shared" si="18"/>
        <v>0</v>
      </c>
      <c r="W31" s="181">
        <f t="shared" si="18"/>
        <v>0</v>
      </c>
      <c r="X31" s="181">
        <f t="shared" si="18"/>
        <v>0</v>
      </c>
    </row>
    <row r="32" spans="1:24" x14ac:dyDescent="0.35">
      <c r="A32" s="3">
        <v>104</v>
      </c>
      <c r="B32" s="90" t="s">
        <v>331</v>
      </c>
      <c r="C32" s="90"/>
      <c r="D32" s="90"/>
      <c r="E32" s="90"/>
      <c r="F32" s="90"/>
      <c r="G32" s="90"/>
      <c r="I32" s="138"/>
      <c r="J32" s="127">
        <f>(I32)*POWER(1+$G$8,$J$10-$I$10)</f>
        <v>0</v>
      </c>
      <c r="K32" s="181">
        <f t="shared" ref="K32:X32" si="19">(J32*$G$8)+J32</f>
        <v>0</v>
      </c>
      <c r="L32" s="181">
        <f t="shared" si="19"/>
        <v>0</v>
      </c>
      <c r="M32" s="181">
        <f t="shared" si="19"/>
        <v>0</v>
      </c>
      <c r="N32" s="181">
        <f t="shared" si="19"/>
        <v>0</v>
      </c>
      <c r="O32" s="181">
        <f t="shared" si="19"/>
        <v>0</v>
      </c>
      <c r="P32" s="181">
        <f t="shared" si="19"/>
        <v>0</v>
      </c>
      <c r="Q32" s="181">
        <f t="shared" si="19"/>
        <v>0</v>
      </c>
      <c r="R32" s="181">
        <f t="shared" si="19"/>
        <v>0</v>
      </c>
      <c r="S32" s="181">
        <f t="shared" si="19"/>
        <v>0</v>
      </c>
      <c r="T32" s="181">
        <f t="shared" si="19"/>
        <v>0</v>
      </c>
      <c r="U32" s="181">
        <f t="shared" si="19"/>
        <v>0</v>
      </c>
      <c r="V32" s="181">
        <f t="shared" si="19"/>
        <v>0</v>
      </c>
      <c r="W32" s="181">
        <f t="shared" si="19"/>
        <v>0</v>
      </c>
      <c r="X32" s="181">
        <f t="shared" si="19"/>
        <v>0</v>
      </c>
    </row>
    <row r="33" spans="1:24" x14ac:dyDescent="0.35">
      <c r="A33" s="3"/>
      <c r="B33" s="91" t="s">
        <v>294</v>
      </c>
      <c r="C33" s="90"/>
      <c r="D33" s="90"/>
      <c r="E33" s="90"/>
      <c r="F33" s="90"/>
      <c r="G33" s="90"/>
      <c r="I33" s="147">
        <f>SUM(I29:I32)</f>
        <v>0</v>
      </c>
      <c r="J33" s="152">
        <f>SUM(J29:J32)</f>
        <v>0</v>
      </c>
      <c r="K33" s="147">
        <f t="shared" ref="K33:X33" si="20">SUM(K29:K32)</f>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147">
        <f t="shared" si="20"/>
        <v>0</v>
      </c>
    </row>
    <row r="34" spans="1:24" ht="15.65" customHeight="1" x14ac:dyDescent="0.35">
      <c r="A34" s="3"/>
      <c r="B34" s="91"/>
      <c r="C34" s="90"/>
      <c r="D34" s="90"/>
      <c r="E34" s="90"/>
      <c r="F34" s="90"/>
      <c r="G34" s="90"/>
      <c r="I34" s="132"/>
      <c r="J34" s="122"/>
      <c r="K34" s="133"/>
      <c r="L34" s="133"/>
      <c r="M34" s="133"/>
      <c r="N34" s="133"/>
      <c r="O34" s="133"/>
      <c r="P34" s="133"/>
      <c r="Q34" s="133"/>
      <c r="R34" s="133"/>
      <c r="S34" s="133"/>
      <c r="T34" s="133"/>
      <c r="U34" s="133"/>
      <c r="V34" s="133"/>
      <c r="W34" s="133"/>
      <c r="X34" s="133"/>
    </row>
    <row r="35" spans="1:24" x14ac:dyDescent="0.35">
      <c r="A35" s="3"/>
      <c r="B35" s="91" t="s">
        <v>332</v>
      </c>
      <c r="C35" s="90"/>
      <c r="D35" s="90"/>
      <c r="E35" s="90"/>
      <c r="F35" s="90"/>
      <c r="G35" s="90"/>
      <c r="I35" s="146">
        <f>I26-I33</f>
        <v>0</v>
      </c>
      <c r="J35" s="154">
        <f t="shared" ref="J35:X35" si="21">J26-J33</f>
        <v>0</v>
      </c>
      <c r="K35" s="155">
        <f t="shared" si="21"/>
        <v>0</v>
      </c>
      <c r="L35" s="155">
        <f t="shared" si="21"/>
        <v>0</v>
      </c>
      <c r="M35" s="155">
        <f t="shared" si="21"/>
        <v>0</v>
      </c>
      <c r="N35" s="155">
        <f t="shared" si="21"/>
        <v>0</v>
      </c>
      <c r="O35" s="155">
        <f t="shared" si="21"/>
        <v>0</v>
      </c>
      <c r="P35" s="155">
        <f t="shared" si="21"/>
        <v>0</v>
      </c>
      <c r="Q35" s="155">
        <f t="shared" si="21"/>
        <v>0</v>
      </c>
      <c r="R35" s="155">
        <f t="shared" si="21"/>
        <v>0</v>
      </c>
      <c r="S35" s="155">
        <f t="shared" si="21"/>
        <v>0</v>
      </c>
      <c r="T35" s="155">
        <f t="shared" si="21"/>
        <v>0</v>
      </c>
      <c r="U35" s="155">
        <f t="shared" si="21"/>
        <v>0</v>
      </c>
      <c r="V35" s="155">
        <f t="shared" si="21"/>
        <v>0</v>
      </c>
      <c r="W35" s="155">
        <f t="shared" si="21"/>
        <v>0</v>
      </c>
      <c r="X35" s="155">
        <f t="shared" si="21"/>
        <v>0</v>
      </c>
    </row>
    <row r="36" spans="1:24" x14ac:dyDescent="0.35">
      <c r="A36" s="3" t="s">
        <v>333</v>
      </c>
      <c r="B36" s="90" t="s">
        <v>334</v>
      </c>
      <c r="C36" s="90"/>
      <c r="D36" s="90"/>
      <c r="E36" s="90"/>
      <c r="F36" s="90"/>
      <c r="G36" s="90"/>
      <c r="I36" s="138"/>
      <c r="J36" s="127">
        <f>(I36)*POWER(1+$G$9,$J$10-$I$10)</f>
        <v>0</v>
      </c>
      <c r="K36" s="181">
        <f t="shared" ref="K36:X36" si="22">(J36*$G$9)+J36</f>
        <v>0</v>
      </c>
      <c r="L36" s="181">
        <f t="shared" si="22"/>
        <v>0</v>
      </c>
      <c r="M36" s="181">
        <f t="shared" si="22"/>
        <v>0</v>
      </c>
      <c r="N36" s="181">
        <f t="shared" si="22"/>
        <v>0</v>
      </c>
      <c r="O36" s="181">
        <f t="shared" si="22"/>
        <v>0</v>
      </c>
      <c r="P36" s="181">
        <f t="shared" si="22"/>
        <v>0</v>
      </c>
      <c r="Q36" s="181">
        <f t="shared" si="22"/>
        <v>0</v>
      </c>
      <c r="R36" s="181">
        <f t="shared" si="22"/>
        <v>0</v>
      </c>
      <c r="S36" s="181">
        <f t="shared" si="22"/>
        <v>0</v>
      </c>
      <c r="T36" s="181">
        <f t="shared" si="22"/>
        <v>0</v>
      </c>
      <c r="U36" s="181">
        <f t="shared" si="22"/>
        <v>0</v>
      </c>
      <c r="V36" s="181">
        <f t="shared" si="22"/>
        <v>0</v>
      </c>
      <c r="W36" s="181">
        <f t="shared" si="22"/>
        <v>0</v>
      </c>
      <c r="X36" s="181">
        <f t="shared" si="22"/>
        <v>0</v>
      </c>
    </row>
    <row r="37" spans="1:24" x14ac:dyDescent="0.35">
      <c r="A37" s="3">
        <v>113</v>
      </c>
      <c r="B37" s="90" t="s">
        <v>335</v>
      </c>
      <c r="C37" s="90"/>
      <c r="D37" s="90"/>
      <c r="E37" s="90"/>
      <c r="F37" s="90"/>
      <c r="G37" s="90"/>
      <c r="I37" s="138"/>
      <c r="J37" s="127">
        <f>(I37)*POWER(1+$G$9,$J$10-$I$10)</f>
        <v>0</v>
      </c>
      <c r="K37" s="181">
        <f t="shared" ref="K37:X37" si="23">(J37*$G$9)+J37</f>
        <v>0</v>
      </c>
      <c r="L37" s="181">
        <f t="shared" si="23"/>
        <v>0</v>
      </c>
      <c r="M37" s="181">
        <f t="shared" si="23"/>
        <v>0</v>
      </c>
      <c r="N37" s="181">
        <f t="shared" si="23"/>
        <v>0</v>
      </c>
      <c r="O37" s="181">
        <f t="shared" si="23"/>
        <v>0</v>
      </c>
      <c r="P37" s="181">
        <f t="shared" si="23"/>
        <v>0</v>
      </c>
      <c r="Q37" s="181">
        <f t="shared" si="23"/>
        <v>0</v>
      </c>
      <c r="R37" s="181">
        <f t="shared" si="23"/>
        <v>0</v>
      </c>
      <c r="S37" s="181">
        <f t="shared" si="23"/>
        <v>0</v>
      </c>
      <c r="T37" s="181">
        <f t="shared" si="23"/>
        <v>0</v>
      </c>
      <c r="U37" s="181">
        <f t="shared" si="23"/>
        <v>0</v>
      </c>
      <c r="V37" s="181">
        <f t="shared" si="23"/>
        <v>0</v>
      </c>
      <c r="W37" s="181">
        <f t="shared" si="23"/>
        <v>0</v>
      </c>
      <c r="X37" s="181">
        <f t="shared" si="23"/>
        <v>0</v>
      </c>
    </row>
    <row r="38" spans="1:24" ht="5.4" customHeight="1" x14ac:dyDescent="0.35">
      <c r="B38" s="90"/>
      <c r="C38" s="90"/>
      <c r="D38" s="90"/>
      <c r="E38" s="90"/>
      <c r="F38" s="90"/>
      <c r="I38" s="129">
        <v>0</v>
      </c>
      <c r="J38" s="127"/>
      <c r="K38" s="132"/>
      <c r="L38" s="132"/>
      <c r="M38" s="132"/>
      <c r="N38" s="132"/>
      <c r="O38" s="132"/>
      <c r="P38" s="132"/>
      <c r="Q38" s="132"/>
      <c r="R38" s="132"/>
      <c r="S38" s="132"/>
      <c r="T38" s="132"/>
      <c r="U38" s="132"/>
      <c r="V38" s="132"/>
      <c r="W38" s="132"/>
      <c r="X38" s="132"/>
    </row>
    <row r="39" spans="1:24" x14ac:dyDescent="0.35">
      <c r="B39" s="91" t="s">
        <v>336</v>
      </c>
      <c r="C39" s="90"/>
      <c r="D39" s="90"/>
      <c r="E39" s="90"/>
      <c r="F39" s="90"/>
      <c r="I39" s="192">
        <f>SUM(I35-I36-I37)</f>
        <v>0</v>
      </c>
      <c r="J39" s="153">
        <f>SUM(J35-J36-J37)</f>
        <v>0</v>
      </c>
      <c r="K39" s="153">
        <f t="shared" ref="K39:X39" si="24">SUM(K35-K36-K37)</f>
        <v>0</v>
      </c>
      <c r="L39" s="153">
        <f t="shared" si="24"/>
        <v>0</v>
      </c>
      <c r="M39" s="153">
        <f t="shared" si="24"/>
        <v>0</v>
      </c>
      <c r="N39" s="153">
        <f t="shared" si="24"/>
        <v>0</v>
      </c>
      <c r="O39" s="153">
        <f t="shared" si="24"/>
        <v>0</v>
      </c>
      <c r="P39" s="153">
        <f t="shared" si="24"/>
        <v>0</v>
      </c>
      <c r="Q39" s="153">
        <f t="shared" si="24"/>
        <v>0</v>
      </c>
      <c r="R39" s="153">
        <f t="shared" si="24"/>
        <v>0</v>
      </c>
      <c r="S39" s="153">
        <f t="shared" si="24"/>
        <v>0</v>
      </c>
      <c r="T39" s="153">
        <f t="shared" si="24"/>
        <v>0</v>
      </c>
      <c r="U39" s="153">
        <f t="shared" si="24"/>
        <v>0</v>
      </c>
      <c r="V39" s="153">
        <f t="shared" si="24"/>
        <v>0</v>
      </c>
      <c r="W39" s="153">
        <f t="shared" si="24"/>
        <v>0</v>
      </c>
      <c r="X39" s="153">
        <f t="shared" si="24"/>
        <v>0</v>
      </c>
    </row>
    <row r="40" spans="1:24" ht="14.4" customHeight="1" x14ac:dyDescent="0.35">
      <c r="B40" s="90" t="s">
        <v>295</v>
      </c>
      <c r="C40" s="90"/>
      <c r="D40" s="90"/>
      <c r="E40" s="100"/>
      <c r="F40" s="100"/>
      <c r="I40" s="148"/>
      <c r="J40" s="120" t="e">
        <f>SUM(J39/J36)</f>
        <v>#DIV/0!</v>
      </c>
      <c r="K40" s="121" t="e">
        <f t="shared" ref="K40:X40" si="25">SUM(K39/K36)</f>
        <v>#DIV/0!</v>
      </c>
      <c r="L40" s="121" t="e">
        <f t="shared" si="25"/>
        <v>#DIV/0!</v>
      </c>
      <c r="M40" s="121" t="e">
        <f t="shared" si="25"/>
        <v>#DIV/0!</v>
      </c>
      <c r="N40" s="121" t="e">
        <f t="shared" si="25"/>
        <v>#DIV/0!</v>
      </c>
      <c r="O40" s="121" t="e">
        <f t="shared" si="25"/>
        <v>#DIV/0!</v>
      </c>
      <c r="P40" s="121" t="e">
        <f t="shared" si="25"/>
        <v>#DIV/0!</v>
      </c>
      <c r="Q40" s="121" t="e">
        <f t="shared" si="25"/>
        <v>#DIV/0!</v>
      </c>
      <c r="R40" s="121" t="e">
        <f t="shared" si="25"/>
        <v>#DIV/0!</v>
      </c>
      <c r="S40" s="121" t="e">
        <f t="shared" si="25"/>
        <v>#DIV/0!</v>
      </c>
      <c r="T40" s="121" t="e">
        <f t="shared" si="25"/>
        <v>#DIV/0!</v>
      </c>
      <c r="U40" s="121" t="e">
        <f t="shared" si="25"/>
        <v>#DIV/0!</v>
      </c>
      <c r="V40" s="121" t="e">
        <f t="shared" si="25"/>
        <v>#DIV/0!</v>
      </c>
      <c r="W40" s="121" t="e">
        <f t="shared" si="25"/>
        <v>#DIV/0!</v>
      </c>
      <c r="X40" s="121" t="e">
        <f t="shared" si="25"/>
        <v>#DIV/0!</v>
      </c>
    </row>
    <row r="41" spans="1:24" x14ac:dyDescent="0.35">
      <c r="E41" s="89"/>
      <c r="F41" s="89"/>
      <c r="I41" s="124">
        <v>0</v>
      </c>
      <c r="J41" s="119"/>
      <c r="K41" s="101"/>
      <c r="L41" s="101"/>
      <c r="M41" s="101"/>
      <c r="N41" s="101"/>
      <c r="O41" s="101"/>
      <c r="P41" s="101"/>
      <c r="Q41" s="101"/>
      <c r="R41" s="101"/>
      <c r="S41" s="101"/>
      <c r="T41" s="101"/>
      <c r="U41" s="101"/>
      <c r="V41" s="101"/>
      <c r="W41" s="101"/>
      <c r="X41" s="101"/>
    </row>
    <row r="42" spans="1:24" ht="14.4" customHeight="1" x14ac:dyDescent="0.35">
      <c r="E42" s="311" t="s">
        <v>296</v>
      </c>
      <c r="F42" s="312"/>
      <c r="G42" s="312"/>
      <c r="H42" s="313"/>
      <c r="I42" s="131">
        <f>I10</f>
        <v>0</v>
      </c>
      <c r="J42" s="131">
        <f>J10</f>
        <v>0</v>
      </c>
      <c r="K42" s="110">
        <f>K10</f>
        <v>1</v>
      </c>
      <c r="L42" s="110">
        <f t="shared" ref="L42:X42" si="26">L10</f>
        <v>2</v>
      </c>
      <c r="M42" s="110">
        <f t="shared" si="26"/>
        <v>3</v>
      </c>
      <c r="N42" s="110">
        <f t="shared" si="26"/>
        <v>4</v>
      </c>
      <c r="O42" s="110">
        <f t="shared" si="26"/>
        <v>5</v>
      </c>
      <c r="P42" s="110">
        <f t="shared" si="26"/>
        <v>6</v>
      </c>
      <c r="Q42" s="110">
        <f t="shared" si="26"/>
        <v>7</v>
      </c>
      <c r="R42" s="110">
        <f t="shared" si="26"/>
        <v>8</v>
      </c>
      <c r="S42" s="110">
        <f t="shared" si="26"/>
        <v>9</v>
      </c>
      <c r="T42" s="110">
        <f t="shared" si="26"/>
        <v>10</v>
      </c>
      <c r="U42" s="110">
        <f t="shared" si="26"/>
        <v>11</v>
      </c>
      <c r="V42" s="110">
        <f t="shared" si="26"/>
        <v>12</v>
      </c>
      <c r="W42" s="110">
        <f t="shared" si="26"/>
        <v>13</v>
      </c>
      <c r="X42" s="110">
        <f t="shared" si="26"/>
        <v>14</v>
      </c>
    </row>
    <row r="43" spans="1:24" x14ac:dyDescent="0.35">
      <c r="E43" s="92"/>
      <c r="F43" s="93"/>
      <c r="G43" s="94"/>
      <c r="H43" s="194" t="s">
        <v>302</v>
      </c>
      <c r="I43" s="218">
        <f t="shared" ref="I43:X43" si="27">I39+I37</f>
        <v>0</v>
      </c>
      <c r="J43" s="134">
        <f t="shared" si="27"/>
        <v>0</v>
      </c>
      <c r="K43" s="134">
        <f t="shared" si="27"/>
        <v>0</v>
      </c>
      <c r="L43" s="134">
        <f t="shared" si="27"/>
        <v>0</v>
      </c>
      <c r="M43" s="134">
        <f t="shared" si="27"/>
        <v>0</v>
      </c>
      <c r="N43" s="134">
        <f t="shared" si="27"/>
        <v>0</v>
      </c>
      <c r="O43" s="134">
        <f t="shared" si="27"/>
        <v>0</v>
      </c>
      <c r="P43" s="134">
        <f t="shared" si="27"/>
        <v>0</v>
      </c>
      <c r="Q43" s="134">
        <f t="shared" si="27"/>
        <v>0</v>
      </c>
      <c r="R43" s="134">
        <f t="shared" si="27"/>
        <v>0</v>
      </c>
      <c r="S43" s="134">
        <f t="shared" si="27"/>
        <v>0</v>
      </c>
      <c r="T43" s="134">
        <f t="shared" si="27"/>
        <v>0</v>
      </c>
      <c r="U43" s="134">
        <f t="shared" si="27"/>
        <v>0</v>
      </c>
      <c r="V43" s="134">
        <f t="shared" si="27"/>
        <v>0</v>
      </c>
      <c r="W43" s="134">
        <f t="shared" si="27"/>
        <v>0</v>
      </c>
      <c r="X43" s="134">
        <f t="shared" si="27"/>
        <v>0</v>
      </c>
    </row>
    <row r="44" spans="1:24" x14ac:dyDescent="0.35">
      <c r="E44" s="95"/>
      <c r="F44" s="96"/>
      <c r="G44" s="97"/>
      <c r="H44" s="194" t="s">
        <v>340</v>
      </c>
      <c r="I44" s="219"/>
      <c r="J44" s="125">
        <f>(I44)*POWER(1+$G$8,$J$10-$I$10)</f>
        <v>0</v>
      </c>
      <c r="K44" s="135">
        <f t="shared" ref="K44:X44" si="28">(J44*$G$9)+J44</f>
        <v>0</v>
      </c>
      <c r="L44" s="135">
        <f t="shared" si="28"/>
        <v>0</v>
      </c>
      <c r="M44" s="135">
        <f t="shared" si="28"/>
        <v>0</v>
      </c>
      <c r="N44" s="135">
        <f t="shared" si="28"/>
        <v>0</v>
      </c>
      <c r="O44" s="135">
        <f t="shared" si="28"/>
        <v>0</v>
      </c>
      <c r="P44" s="135">
        <f t="shared" si="28"/>
        <v>0</v>
      </c>
      <c r="Q44" s="135">
        <f t="shared" si="28"/>
        <v>0</v>
      </c>
      <c r="R44" s="135">
        <f t="shared" si="28"/>
        <v>0</v>
      </c>
      <c r="S44" s="135">
        <f t="shared" si="28"/>
        <v>0</v>
      </c>
      <c r="T44" s="135">
        <f t="shared" si="28"/>
        <v>0</v>
      </c>
      <c r="U44" s="135">
        <f t="shared" si="28"/>
        <v>0</v>
      </c>
      <c r="V44" s="135">
        <f t="shared" si="28"/>
        <v>0</v>
      </c>
      <c r="W44" s="135">
        <f t="shared" si="28"/>
        <v>0</v>
      </c>
      <c r="X44" s="135">
        <f t="shared" si="28"/>
        <v>0</v>
      </c>
    </row>
    <row r="45" spans="1:24" x14ac:dyDescent="0.35">
      <c r="E45" s="309" t="s">
        <v>297</v>
      </c>
      <c r="F45" s="310"/>
      <c r="G45" s="98"/>
      <c r="H45" s="194" t="s">
        <v>337</v>
      </c>
      <c r="I45" s="219"/>
      <c r="J45" s="109"/>
      <c r="K45" s="109"/>
      <c r="L45" s="109"/>
      <c r="M45" s="109"/>
      <c r="N45" s="109"/>
      <c r="O45" s="109"/>
      <c r="P45" s="109"/>
      <c r="Q45" s="109"/>
      <c r="R45" s="109"/>
      <c r="S45" s="109"/>
      <c r="T45" s="109"/>
      <c r="U45" s="109"/>
      <c r="V45" s="109"/>
      <c r="W45" s="109"/>
      <c r="X45" s="109"/>
    </row>
    <row r="46" spans="1:24" x14ac:dyDescent="0.35">
      <c r="E46" s="103"/>
      <c r="F46" s="104"/>
      <c r="G46" s="98"/>
      <c r="H46" s="194" t="s">
        <v>303</v>
      </c>
      <c r="I46" s="178">
        <f>I43-I44-I45</f>
        <v>0</v>
      </c>
      <c r="J46" s="178">
        <f>J43-J44-J45</f>
        <v>0</v>
      </c>
      <c r="K46" s="178">
        <f t="shared" ref="K46:X46" si="29">K43-K44-K45</f>
        <v>0</v>
      </c>
      <c r="L46" s="178">
        <f t="shared" si="29"/>
        <v>0</v>
      </c>
      <c r="M46" s="178">
        <f t="shared" si="29"/>
        <v>0</v>
      </c>
      <c r="N46" s="178">
        <f t="shared" si="29"/>
        <v>0</v>
      </c>
      <c r="O46" s="178">
        <f t="shared" si="29"/>
        <v>0</v>
      </c>
      <c r="P46" s="178">
        <f t="shared" si="29"/>
        <v>0</v>
      </c>
      <c r="Q46" s="178">
        <f t="shared" si="29"/>
        <v>0</v>
      </c>
      <c r="R46" s="178">
        <f t="shared" si="29"/>
        <v>0</v>
      </c>
      <c r="S46" s="178">
        <f t="shared" si="29"/>
        <v>0</v>
      </c>
      <c r="T46" s="178">
        <f t="shared" si="29"/>
        <v>0</v>
      </c>
      <c r="U46" s="178">
        <f t="shared" si="29"/>
        <v>0</v>
      </c>
      <c r="V46" s="178">
        <f t="shared" si="29"/>
        <v>0</v>
      </c>
      <c r="W46" s="178">
        <f t="shared" si="29"/>
        <v>0</v>
      </c>
      <c r="X46" s="178">
        <f t="shared" si="29"/>
        <v>0</v>
      </c>
    </row>
    <row r="47" spans="1:24" x14ac:dyDescent="0.35">
      <c r="E47" s="314">
        <v>0</v>
      </c>
      <c r="F47" s="314"/>
      <c r="G47" s="99"/>
      <c r="H47" s="215" t="s">
        <v>298</v>
      </c>
      <c r="I47" s="180">
        <f>E47+I46</f>
        <v>0</v>
      </c>
      <c r="J47" s="179">
        <f>I47+J46</f>
        <v>0</v>
      </c>
      <c r="K47" s="180">
        <f>K46+J47</f>
        <v>0</v>
      </c>
      <c r="L47" s="180">
        <f>L46+K47</f>
        <v>0</v>
      </c>
      <c r="M47" s="180">
        <f t="shared" ref="M47:X47" si="30">M46+L47</f>
        <v>0</v>
      </c>
      <c r="N47" s="180">
        <f t="shared" si="30"/>
        <v>0</v>
      </c>
      <c r="O47" s="180">
        <f t="shared" si="30"/>
        <v>0</v>
      </c>
      <c r="P47" s="180">
        <f t="shared" si="30"/>
        <v>0</v>
      </c>
      <c r="Q47" s="180">
        <f t="shared" si="30"/>
        <v>0</v>
      </c>
      <c r="R47" s="180">
        <f t="shared" si="30"/>
        <v>0</v>
      </c>
      <c r="S47" s="180">
        <f t="shared" si="30"/>
        <v>0</v>
      </c>
      <c r="T47" s="180">
        <f t="shared" si="30"/>
        <v>0</v>
      </c>
      <c r="U47" s="180">
        <f t="shared" si="30"/>
        <v>0</v>
      </c>
      <c r="V47" s="180">
        <f t="shared" si="30"/>
        <v>0</v>
      </c>
      <c r="W47" s="180">
        <f t="shared" si="30"/>
        <v>0</v>
      </c>
      <c r="X47" s="180">
        <f t="shared" si="30"/>
        <v>0</v>
      </c>
    </row>
    <row r="48" spans="1:24" x14ac:dyDescent="0.35">
      <c r="B48" s="317" t="s">
        <v>391</v>
      </c>
      <c r="C48" s="318"/>
      <c r="E48" s="226"/>
      <c r="F48" s="226"/>
      <c r="G48" s="97"/>
      <c r="H48" s="194"/>
      <c r="I48" s="212"/>
      <c r="J48" s="212"/>
      <c r="K48" s="212"/>
      <c r="L48" s="212"/>
      <c r="M48" s="212"/>
      <c r="N48" s="212"/>
      <c r="O48" s="212"/>
      <c r="P48" s="212"/>
      <c r="Q48" s="212"/>
      <c r="R48" s="212"/>
      <c r="S48" s="212"/>
      <c r="T48" s="212"/>
      <c r="U48" s="212"/>
      <c r="V48" s="212"/>
      <c r="W48" s="212"/>
      <c r="X48" s="212"/>
    </row>
    <row r="49" spans="2:24" x14ac:dyDescent="0.35">
      <c r="B49" s="208" t="s">
        <v>389</v>
      </c>
      <c r="C49" s="209" t="s">
        <v>388</v>
      </c>
      <c r="E49" s="300" t="s">
        <v>392</v>
      </c>
      <c r="F49" s="301"/>
      <c r="G49" s="301"/>
      <c r="H49" s="302"/>
      <c r="I49" s="216" t="e">
        <f t="shared" ref="I49:X49" si="31">I50*12</f>
        <v>#DIV/0!</v>
      </c>
      <c r="J49" s="216" t="e">
        <f t="shared" si="31"/>
        <v>#DIV/0!</v>
      </c>
      <c r="K49" s="216" t="e">
        <f t="shared" si="31"/>
        <v>#DIV/0!</v>
      </c>
      <c r="L49" s="216" t="e">
        <f t="shared" si="31"/>
        <v>#DIV/0!</v>
      </c>
      <c r="M49" s="216" t="e">
        <f t="shared" si="31"/>
        <v>#DIV/0!</v>
      </c>
      <c r="N49" s="216" t="e">
        <f t="shared" si="31"/>
        <v>#DIV/0!</v>
      </c>
      <c r="O49" s="216" t="e">
        <f t="shared" si="31"/>
        <v>#DIV/0!</v>
      </c>
      <c r="P49" s="216" t="e">
        <f t="shared" si="31"/>
        <v>#DIV/0!</v>
      </c>
      <c r="Q49" s="216" t="e">
        <f t="shared" si="31"/>
        <v>#DIV/0!</v>
      </c>
      <c r="R49" s="216" t="e">
        <f t="shared" si="31"/>
        <v>#DIV/0!</v>
      </c>
      <c r="S49" s="216" t="e">
        <f t="shared" si="31"/>
        <v>#DIV/0!</v>
      </c>
      <c r="T49" s="216" t="e">
        <f t="shared" si="31"/>
        <v>#DIV/0!</v>
      </c>
      <c r="U49" s="216" t="e">
        <f t="shared" si="31"/>
        <v>#DIV/0!</v>
      </c>
      <c r="V49" s="216" t="e">
        <f t="shared" si="31"/>
        <v>#DIV/0!</v>
      </c>
      <c r="W49" s="216" t="e">
        <f t="shared" si="31"/>
        <v>#DIV/0!</v>
      </c>
      <c r="X49" s="216" t="e">
        <f t="shared" si="31"/>
        <v>#DIV/0!</v>
      </c>
    </row>
    <row r="50" spans="2:24" x14ac:dyDescent="0.35">
      <c r="B50" s="210" t="s">
        <v>390</v>
      </c>
      <c r="C50" s="211" t="s">
        <v>384</v>
      </c>
      <c r="E50" s="303" t="s">
        <v>385</v>
      </c>
      <c r="F50" s="304"/>
      <c r="G50" s="304"/>
      <c r="H50" s="305"/>
      <c r="I50" s="216" t="e">
        <f>(I33+I37+I45)/$G$3/12</f>
        <v>#DIV/0!</v>
      </c>
      <c r="J50" s="216" t="e">
        <f t="shared" ref="J50:X50" si="32">(J33+J37+J44+J45)/$G$3/12</f>
        <v>#DIV/0!</v>
      </c>
      <c r="K50" s="216" t="e">
        <f t="shared" si="32"/>
        <v>#DIV/0!</v>
      </c>
      <c r="L50" s="216" t="e">
        <f t="shared" si="32"/>
        <v>#DIV/0!</v>
      </c>
      <c r="M50" s="216" t="e">
        <f t="shared" si="32"/>
        <v>#DIV/0!</v>
      </c>
      <c r="N50" s="216" t="e">
        <f t="shared" si="32"/>
        <v>#DIV/0!</v>
      </c>
      <c r="O50" s="216" t="e">
        <f t="shared" si="32"/>
        <v>#DIV/0!</v>
      </c>
      <c r="P50" s="216" t="e">
        <f t="shared" si="32"/>
        <v>#DIV/0!</v>
      </c>
      <c r="Q50" s="216" t="e">
        <f t="shared" si="32"/>
        <v>#DIV/0!</v>
      </c>
      <c r="R50" s="216" t="e">
        <f t="shared" si="32"/>
        <v>#DIV/0!</v>
      </c>
      <c r="S50" s="216" t="e">
        <f t="shared" si="32"/>
        <v>#DIV/0!</v>
      </c>
      <c r="T50" s="216" t="e">
        <f t="shared" si="32"/>
        <v>#DIV/0!</v>
      </c>
      <c r="U50" s="216" t="e">
        <f t="shared" si="32"/>
        <v>#DIV/0!</v>
      </c>
      <c r="V50" s="216" t="e">
        <f t="shared" si="32"/>
        <v>#DIV/0!</v>
      </c>
      <c r="W50" s="216" t="e">
        <f t="shared" si="32"/>
        <v>#DIV/0!</v>
      </c>
      <c r="X50" s="216" t="e">
        <f t="shared" si="32"/>
        <v>#DIV/0!</v>
      </c>
    </row>
    <row r="51" spans="2:24" x14ac:dyDescent="0.35">
      <c r="B51" s="205">
        <f>'Input Page'!B21:C21</f>
        <v>0</v>
      </c>
      <c r="C51" s="202">
        <f>'Input Page'!H30</f>
        <v>0</v>
      </c>
      <c r="E51" s="303" t="s">
        <v>393</v>
      </c>
      <c r="F51" s="304"/>
      <c r="G51" s="304"/>
      <c r="H51" s="305"/>
      <c r="I51" s="216" t="e">
        <f>SUMPRODUCT(B51:B53,C51:C53)/SUM(C51:C53)</f>
        <v>#DIV/0!</v>
      </c>
      <c r="J51" s="216" t="e">
        <f>(I51*0.03)+I51</f>
        <v>#DIV/0!</v>
      </c>
      <c r="K51" s="216" t="e">
        <f t="shared" ref="K51:X51" si="33">(J51*0.03)+J51</f>
        <v>#DIV/0!</v>
      </c>
      <c r="L51" s="216" t="e">
        <f t="shared" si="33"/>
        <v>#DIV/0!</v>
      </c>
      <c r="M51" s="216" t="e">
        <f t="shared" si="33"/>
        <v>#DIV/0!</v>
      </c>
      <c r="N51" s="216" t="e">
        <f t="shared" si="33"/>
        <v>#DIV/0!</v>
      </c>
      <c r="O51" s="216" t="e">
        <f t="shared" si="33"/>
        <v>#DIV/0!</v>
      </c>
      <c r="P51" s="216" t="e">
        <f t="shared" si="33"/>
        <v>#DIV/0!</v>
      </c>
      <c r="Q51" s="216" t="e">
        <f t="shared" si="33"/>
        <v>#DIV/0!</v>
      </c>
      <c r="R51" s="216" t="e">
        <f t="shared" si="33"/>
        <v>#DIV/0!</v>
      </c>
      <c r="S51" s="216" t="e">
        <f t="shared" si="33"/>
        <v>#DIV/0!</v>
      </c>
      <c r="T51" s="216" t="e">
        <f t="shared" si="33"/>
        <v>#DIV/0!</v>
      </c>
      <c r="U51" s="216" t="e">
        <f t="shared" si="33"/>
        <v>#DIV/0!</v>
      </c>
      <c r="V51" s="216" t="e">
        <f t="shared" si="33"/>
        <v>#DIV/0!</v>
      </c>
      <c r="W51" s="216" t="e">
        <f t="shared" si="33"/>
        <v>#DIV/0!</v>
      </c>
      <c r="X51" s="216" t="e">
        <f t="shared" si="33"/>
        <v>#DIV/0!</v>
      </c>
    </row>
    <row r="52" spans="2:24" x14ac:dyDescent="0.35">
      <c r="B52" s="206">
        <f>'Input Page'!B22:C22</f>
        <v>0</v>
      </c>
      <c r="C52" s="203">
        <f>'Input Page'!H34</f>
        <v>0</v>
      </c>
      <c r="E52" s="306" t="s">
        <v>394</v>
      </c>
      <c r="F52" s="307"/>
      <c r="G52" s="307"/>
      <c r="H52" s="308"/>
      <c r="I52" s="216" t="e">
        <f>(I13+I14)/$G$3/12</f>
        <v>#DIV/0!</v>
      </c>
      <c r="J52" s="216" t="e">
        <f>(J13+J14)/$G$3/12</f>
        <v>#DIV/0!</v>
      </c>
      <c r="K52" s="216" t="e">
        <f t="shared" ref="K52:X52" si="34">(K13+K14)/$G$3/12</f>
        <v>#DIV/0!</v>
      </c>
      <c r="L52" s="216" t="e">
        <f t="shared" si="34"/>
        <v>#DIV/0!</v>
      </c>
      <c r="M52" s="216" t="e">
        <f t="shared" si="34"/>
        <v>#DIV/0!</v>
      </c>
      <c r="N52" s="216" t="e">
        <f t="shared" si="34"/>
        <v>#DIV/0!</v>
      </c>
      <c r="O52" s="216" t="e">
        <f t="shared" si="34"/>
        <v>#DIV/0!</v>
      </c>
      <c r="P52" s="216" t="e">
        <f t="shared" si="34"/>
        <v>#DIV/0!</v>
      </c>
      <c r="Q52" s="216" t="e">
        <f t="shared" si="34"/>
        <v>#DIV/0!</v>
      </c>
      <c r="R52" s="216" t="e">
        <f t="shared" si="34"/>
        <v>#DIV/0!</v>
      </c>
      <c r="S52" s="216" t="e">
        <f t="shared" si="34"/>
        <v>#DIV/0!</v>
      </c>
      <c r="T52" s="216" t="e">
        <f t="shared" si="34"/>
        <v>#DIV/0!</v>
      </c>
      <c r="U52" s="216" t="e">
        <f t="shared" si="34"/>
        <v>#DIV/0!</v>
      </c>
      <c r="V52" s="216" t="e">
        <f t="shared" si="34"/>
        <v>#DIV/0!</v>
      </c>
      <c r="W52" s="216" t="e">
        <f t="shared" si="34"/>
        <v>#DIV/0!</v>
      </c>
      <c r="X52" s="216" t="e">
        <f t="shared" si="34"/>
        <v>#DIV/0!</v>
      </c>
    </row>
    <row r="53" spans="2:24" x14ac:dyDescent="0.35">
      <c r="B53" s="207">
        <f>'Input Page'!B23:C23</f>
        <v>0</v>
      </c>
      <c r="C53" s="204">
        <f>'Input Page'!H38</f>
        <v>0</v>
      </c>
      <c r="F53" s="90"/>
      <c r="H53" s="194"/>
      <c r="I53" s="213"/>
      <c r="J53" s="213"/>
      <c r="K53" s="141"/>
      <c r="L53" s="141"/>
      <c r="M53" s="141"/>
      <c r="N53" s="141"/>
      <c r="O53" s="141"/>
      <c r="P53" s="141"/>
      <c r="Q53" s="141"/>
      <c r="R53" s="141"/>
      <c r="S53" s="141"/>
      <c r="T53" s="141"/>
      <c r="U53" s="141"/>
      <c r="V53" s="141"/>
      <c r="W53" s="141"/>
      <c r="X53" s="141"/>
    </row>
    <row r="54" spans="2:24" x14ac:dyDescent="0.35">
      <c r="G54" s="187"/>
      <c r="H54" s="195"/>
      <c r="I54" s="214"/>
      <c r="J54" s="214"/>
      <c r="K54" s="214"/>
      <c r="L54" s="214"/>
      <c r="M54" s="214"/>
      <c r="N54" s="214"/>
      <c r="O54" s="214"/>
      <c r="P54" s="214"/>
      <c r="Q54" s="214"/>
      <c r="R54" s="214"/>
      <c r="S54" s="214"/>
      <c r="T54" s="214"/>
      <c r="U54" s="214"/>
      <c r="V54" s="214"/>
      <c r="W54" s="214"/>
      <c r="X54" s="214"/>
    </row>
    <row r="55" spans="2:24" x14ac:dyDescent="0.35">
      <c r="B55" s="299" t="s">
        <v>395</v>
      </c>
      <c r="C55" s="299"/>
      <c r="D55" s="299"/>
      <c r="E55" s="299"/>
      <c r="F55" s="299"/>
      <c r="G55" s="299"/>
      <c r="H55" s="299"/>
      <c r="I55" s="216" t="e">
        <f>I51-I50</f>
        <v>#DIV/0!</v>
      </c>
      <c r="J55" s="216" t="e">
        <f t="shared" ref="J55:X55" si="35">J51-J50</f>
        <v>#DIV/0!</v>
      </c>
      <c r="K55" s="216" t="e">
        <f t="shared" si="35"/>
        <v>#DIV/0!</v>
      </c>
      <c r="L55" s="216" t="e">
        <f t="shared" si="35"/>
        <v>#DIV/0!</v>
      </c>
      <c r="M55" s="216" t="e">
        <f t="shared" si="35"/>
        <v>#DIV/0!</v>
      </c>
      <c r="N55" s="216" t="e">
        <f t="shared" si="35"/>
        <v>#DIV/0!</v>
      </c>
      <c r="O55" s="216" t="e">
        <f t="shared" si="35"/>
        <v>#DIV/0!</v>
      </c>
      <c r="P55" s="216" t="e">
        <f t="shared" si="35"/>
        <v>#DIV/0!</v>
      </c>
      <c r="Q55" s="216" t="e">
        <f t="shared" si="35"/>
        <v>#DIV/0!</v>
      </c>
      <c r="R55" s="216" t="e">
        <f t="shared" si="35"/>
        <v>#DIV/0!</v>
      </c>
      <c r="S55" s="216" t="e">
        <f t="shared" si="35"/>
        <v>#DIV/0!</v>
      </c>
      <c r="T55" s="216" t="e">
        <f t="shared" si="35"/>
        <v>#DIV/0!</v>
      </c>
      <c r="U55" s="216" t="e">
        <f t="shared" si="35"/>
        <v>#DIV/0!</v>
      </c>
      <c r="V55" s="216" t="e">
        <f t="shared" si="35"/>
        <v>#DIV/0!</v>
      </c>
      <c r="W55" s="216" t="e">
        <f t="shared" si="35"/>
        <v>#DIV/0!</v>
      </c>
      <c r="X55" s="216" t="e">
        <f t="shared" si="35"/>
        <v>#DIV/0!</v>
      </c>
    </row>
  </sheetData>
  <sheetProtection password="CE99" sheet="1" objects="1" scenarios="1"/>
  <mergeCells count="10">
    <mergeCell ref="E45:F45"/>
    <mergeCell ref="E42:H42"/>
    <mergeCell ref="E47:F47"/>
    <mergeCell ref="J6:J8"/>
    <mergeCell ref="B48:C48"/>
    <mergeCell ref="B55:H55"/>
    <mergeCell ref="E49:H49"/>
    <mergeCell ref="E50:H50"/>
    <mergeCell ref="E51:H51"/>
    <mergeCell ref="E52:H52"/>
  </mergeCells>
  <pageMargins left="0.7" right="0.7" top="0.75" bottom="0.75" header="0.3" footer="0.3"/>
  <pageSetup paperSize="5"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Section8-Town Sort</vt:lpstr>
      <vt:lpstr>FMRs--Town Sort</vt:lpstr>
      <vt:lpstr>Instructions - Start Here</vt:lpstr>
      <vt:lpstr>Input Page</vt:lpstr>
      <vt:lpstr>TownBreak-Out-IncLmts&amp;FMRs</vt:lpstr>
      <vt:lpstr>Base Analysis</vt:lpstr>
      <vt:lpstr>Cash Flow Per Strat</vt:lpstr>
      <vt:lpstr>'Input Page'!Print_Area</vt:lpstr>
      <vt:lpstr>'Instructions - Start Here'!Print_Area</vt:lpstr>
      <vt:lpstr>Section8</vt:lpstr>
      <vt:lpstr>Towns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Olson, Debra</dc:creator>
  <cp:lastModifiedBy>Mertens, Claudette</cp:lastModifiedBy>
  <cp:lastPrinted>2018-09-25T15:17:42Z</cp:lastPrinted>
  <dcterms:created xsi:type="dcterms:W3CDTF">2017-08-23T13:05:48Z</dcterms:created>
  <dcterms:modified xsi:type="dcterms:W3CDTF">2022-05-12T12:46:11Z</dcterms:modified>
</cp:coreProperties>
</file>