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P:\OPERATIONS MANUAL &amp; LENDFORM\LENDER FORMS &amp; LOS\"/>
    </mc:Choice>
  </mc:AlternateContent>
  <xr:revisionPtr revIDLastSave="0" documentId="8_{6EEFD710-3B3E-42FD-A932-CCD6BE900626}" xr6:coauthVersionLast="47" xr6:coauthVersionMax="47" xr10:uidLastSave="{00000000-0000-0000-0000-000000000000}"/>
  <bookViews>
    <workbookView xWindow="-108" yWindow="-108" windowWidth="23256" windowHeight="12456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 l="1"/>
  <c r="J17" i="10"/>
  <c r="C102" i="10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2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H16" i="7" s="1"/>
  <c r="F14" i="7"/>
  <c r="H13" i="7"/>
  <c r="E12" i="7"/>
  <c r="F12" i="7" s="1"/>
  <c r="H12" i="7" s="1"/>
  <c r="M11" i="7"/>
  <c r="D11" i="7"/>
  <c r="F11" i="7" s="1"/>
  <c r="H11" i="7" s="1"/>
  <c r="F73" i="7" l="1"/>
  <c r="J17" i="9"/>
  <c r="J17" i="8"/>
  <c r="J40" i="10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74" i="10"/>
  <c r="F16" i="10"/>
  <c r="H102" i="10"/>
  <c r="J104" i="10" s="1"/>
  <c r="J22" i="9"/>
  <c r="F39" i="9"/>
  <c r="J74" i="8"/>
  <c r="J91" i="8"/>
  <c r="H38" i="8"/>
  <c r="J40" i="8" s="1"/>
  <c r="J22" i="7"/>
  <c r="J74" i="7"/>
  <c r="J17" i="7"/>
  <c r="F16" i="7"/>
  <c r="J93" i="7" l="1"/>
  <c r="I4" i="11" s="1"/>
  <c r="I8" i="11"/>
  <c r="J93" i="9"/>
  <c r="I6" i="11" s="1"/>
  <c r="J93" i="10"/>
  <c r="I7" i="11" s="1"/>
  <c r="J93" i="8"/>
  <c r="I5" i="11" s="1"/>
  <c r="I9" i="11" l="1"/>
  <c r="G16" i="11" s="1"/>
  <c r="H16" i="11" s="1"/>
  <c r="G18" i="11" l="1"/>
  <c r="I15" i="11" l="1"/>
  <c r="H17" i="11"/>
  <c r="H18" i="11"/>
  <c r="B9" i="11" s="1"/>
</calcChain>
</file>

<file path=xl/sharedStrings.xml><?xml version="1.0" encoding="utf-8"?>
<sst xmlns="http://schemas.openxmlformats.org/spreadsheetml/2006/main" count="573" uniqueCount="122">
  <si>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</si>
  <si>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</si>
  <si>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</si>
  <si>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</si>
  <si>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</si>
  <si>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</si>
  <si>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</si>
  <si>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</si>
  <si>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</si>
  <si>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</si>
  <si>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</si>
  <si>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</si>
  <si>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</si>
  <si>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</si>
  <si>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</si>
  <si>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</si>
  <si>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</si>
  <si>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</si>
  <si>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</si>
  <si>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</si>
  <si>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</si>
  <si>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</si>
  <si>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</si>
  <si>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</si>
  <si>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</si>
  <si>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</si>
  <si>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</si>
  <si>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</si>
  <si>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</si>
  <si>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</si>
  <si>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</si>
  <si>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</si>
  <si>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</si>
  <si>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</si>
  <si>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</si>
  <si>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</si>
  <si>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</si>
  <si>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</si>
  <si>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</si>
  <si>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</si>
  <si>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</si>
  <si>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</si>
  <si>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</si>
  <si>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</si>
  <si>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</si>
  <si>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</si>
  <si>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</si>
  <si>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</si>
  <si>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</si>
  <si>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</si>
  <si>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</si>
  <si>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</si>
  <si>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</si>
  <si>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</si>
  <si>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</si>
  <si>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</si>
  <si>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</si>
  <si>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</si>
  <si>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</si>
  <si>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</si>
  <si>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</si>
  <si>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#3 total monthly income:</t>
  </si>
  <si>
    <t xml:space="preserve">          Borrower 4</t>
  </si>
  <si>
    <t>Borrower 4  total YTD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</si>
  <si>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</si>
  <si>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</si>
  <si>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</si>
  <si>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</si>
  <si>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</si>
  <si>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</si>
  <si>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</si>
  <si>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</si>
  <si>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</si>
  <si>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</si>
  <si>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</si>
  <si>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</si>
  <si>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</si>
  <si>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</si>
  <si>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</si>
  <si>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</si>
  <si>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</si>
  <si>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</si>
  <si>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</si>
  <si>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</si>
  <si>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</si>
  <si>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</si>
  <si>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</si>
  <si>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</si>
  <si>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</si>
  <si>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</si>
  <si>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</si>
  <si>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</si>
  <si>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</si>
  <si>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</si>
  <si>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</si>
  <si>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</si>
  <si>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</si>
  <si>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</si>
  <si>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</si>
  <si>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·Sign on Bonus with supporting documentation is not included for TTO and CHFA Limit calculations.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</si>
  <si>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</si>
  <si>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</si>
  <si>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</si>
  <si>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</si>
  <si>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</si>
  <si>
    <t>Borrower 1  total prior year income for first job:</t>
  </si>
  <si>
    <t>Borrower 2  total prior year income for first job:</t>
  </si>
  <si>
    <t>Borrower 3  total prior year income for first job:</t>
  </si>
  <si>
    <t>Borrower 4  total prior year income for first job:</t>
  </si>
  <si>
    <t>Planning Region:</t>
  </si>
  <si>
    <t>**Lender to ensure Planning Region and AMI match AUS findings</t>
  </si>
  <si>
    <t>Northeastern CT</t>
  </si>
  <si>
    <t>South Central CT</t>
  </si>
  <si>
    <t>Western CT</t>
  </si>
  <si>
    <t>Northwest Hills</t>
  </si>
  <si>
    <t>Naugatuck Valley</t>
  </si>
  <si>
    <t>Greater Bridgeport</t>
  </si>
  <si>
    <t>Lower CT River Valley</t>
  </si>
  <si>
    <t>Southeastern CT</t>
  </si>
  <si>
    <t>table for planning region lookup</t>
  </si>
  <si>
    <t>Capitol</t>
  </si>
  <si>
    <r>
      <t xml:space="preserve">CHFA LIMITS AND TTO ELIGIBILITY INCOME WORKSHEET </t>
    </r>
    <r>
      <rPr>
        <b/>
        <sz val="8"/>
        <color rgb="FF092AD1"/>
        <rFont val="Aptos Narrow"/>
        <family val="2"/>
        <scheme val="minor"/>
      </rPr>
      <t>revision date 3/20/26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</si>
</sst>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  <numFmt numFmtId="167" formatCode="0.000%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theme="7" tint="-0.249977111117893"/>
      <name val="Aptos Narrow"/>
      <family val="2"/>
      <scheme val="minor"/>
    </font>
    <font>
      <b/>
      <sz val="8"/>
      <color rgb="FF092AD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  <border>
      <left style="thin">
        <color rgb="FF00CCFF"/>
      </left>
      <right/>
      <top style="thin">
        <color rgb="FF00CCFF"/>
      </top>
      <bottom style="thin">
        <color rgb="FF00CCFF"/>
      </bottom>
      <diagonal/>
    </border>
    <border>
      <left/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B0F0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20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7" fillId="0" borderId="16" xfId="0" applyFont="1" applyBorder="1" applyAlignment="1" applyProtection="1">
      <alignment horizontal="left"/>
      <protection hidden="1"/>
    </xf>
    <xf numFmtId="0" fontId="27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29" fillId="0" borderId="0" xfId="0" applyFont="1" applyAlignment="1">
      <alignment wrapText="1"/>
    </xf>
    <xf numFmtId="0" fontId="0" fillId="8" borderId="10" xfId="0" applyFill="1" applyBorder="1" applyProtection="1">
      <protection hidden="1"/>
    </xf>
    <xf numFmtId="0" fontId="0" fillId="8" borderId="22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right"/>
      <protection hidden="1"/>
    </xf>
    <xf numFmtId="165" fontId="0" fillId="8" borderId="18" xfId="0" applyNumberFormat="1" applyFill="1" applyBorder="1" applyAlignment="1" applyProtection="1">
      <alignment horizontal="center"/>
      <protection hidden="1"/>
    </xf>
    <xf numFmtId="0" fontId="0" fillId="8" borderId="29" xfId="0" applyFill="1" applyBorder="1" applyProtection="1">
      <protection hidden="1"/>
    </xf>
    <xf numFmtId="167" fontId="11" fillId="8" borderId="30" xfId="0" applyNumberFormat="1" applyFont="1" applyFill="1" applyBorder="1" applyProtection="1">
      <protection hidden="1"/>
    </xf>
    <xf numFmtId="165" fontId="0" fillId="2" borderId="15" xfId="0" applyNumberFormat="1" applyFill="1" applyBorder="1" applyProtection="1">
      <protection locked="0"/>
    </xf>
    <xf numFmtId="166" fontId="0" fillId="2" borderId="12" xfId="0" applyNumberFormat="1" applyFill="1" applyBorder="1" applyProtection="1">
      <protection locked="0"/>
    </xf>
    <xf numFmtId="165" fontId="0" fillId="0" borderId="0" xfId="0" applyNumberFormat="1" applyAlignment="1">
      <alignment horizontal="right"/>
    </xf>
    <xf numFmtId="165" fontId="0" fillId="0" borderId="38" xfId="0" applyNumberFormat="1" applyBorder="1"/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 wrapText="1"/>
      <protection hidden="1"/>
    </xf>
    <xf numFmtId="0" fontId="33" fillId="8" borderId="11" xfId="0" applyFont="1" applyFill="1" applyBorder="1" applyAlignment="1">
      <alignment horizontal="center" wrapText="1"/>
    </xf>
    <xf numFmtId="0" fontId="33" fillId="8" borderId="35" xfId="0" applyFont="1" applyFill="1" applyBorder="1" applyAlignment="1">
      <alignment horizontal="center" wrapText="1"/>
    </xf>
    <xf numFmtId="0" fontId="33" fillId="8" borderId="23" xfId="0" applyFont="1" applyFill="1" applyBorder="1" applyAlignment="1">
      <alignment horizontal="center" wrapText="1"/>
    </xf>
    <xf numFmtId="165" fontId="0" fillId="0" borderId="8" xfId="0" applyNumberFormat="1" applyBorder="1" applyProtection="1">
      <protection hidden="1"/>
    </xf>
    <xf numFmtId="165" fontId="0" fillId="0" borderId="9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2" fillId="2" borderId="36" xfId="0" applyFont="1" applyFill="1" applyBorder="1" applyAlignment="1" applyProtection="1">
      <alignment vertical="center" wrapText="1"/>
      <protection locked="0"/>
    </xf>
    <xf numFmtId="0" fontId="32" fillId="2" borderId="37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top" wrapText="1"/>
      <protection hidden="1"/>
    </xf>
    <xf numFmtId="0" fontId="34" fillId="0" borderId="0" xfId="0" applyFont="1" applyAlignment="1">
      <alignment vertical="top" wrapText="1"/>
    </xf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8" borderId="27" xfId="0" applyFill="1" applyBorder="1" applyAlignment="1" applyProtection="1">
      <alignment horizontal="left"/>
      <protection hidden="1"/>
    </xf>
    <xf numFmtId="0" fontId="0" fillId="8" borderId="28" xfId="0" applyFill="1" applyBorder="1" applyAlignment="1" applyProtection="1">
      <alignment horizontal="left"/>
      <protection hidden="1"/>
    </xf>
    <xf numFmtId="165" fontId="31" fillId="8" borderId="19" xfId="0" applyNumberFormat="1" applyFont="1" applyFill="1" applyBorder="1" applyAlignment="1" applyProtection="1">
      <alignment horizontal="left" vertical="center"/>
      <protection hidden="1"/>
    </xf>
    <xf numFmtId="0" fontId="31" fillId="8" borderId="20" xfId="0" applyFont="1" applyFill="1" applyBorder="1" applyAlignment="1" applyProtection="1">
      <alignment vertical="center"/>
      <protection hidden="1"/>
    </xf>
    <xf numFmtId="0" fontId="31" fillId="8" borderId="21" xfId="0" applyFont="1" applyFill="1" applyBorder="1" applyAlignment="1" applyProtection="1">
      <alignment vertical="center"/>
      <protection hidden="1"/>
    </xf>
    <xf numFmtId="0" fontId="30" fillId="8" borderId="30" xfId="0" applyFont="1" applyFill="1" applyBorder="1" applyAlignment="1" applyProtection="1">
      <alignment horizontal="left" vertical="center"/>
      <protection hidden="1"/>
    </xf>
    <xf numFmtId="0" fontId="32" fillId="8" borderId="30" xfId="0" applyFont="1" applyFill="1" applyBorder="1" applyAlignment="1" applyProtection="1">
      <alignment horizontal="left" vertical="center"/>
      <protection hidden="1"/>
    </xf>
    <xf numFmtId="0" fontId="32" fillId="8" borderId="31" xfId="0" applyFont="1" applyFill="1" applyBorder="1" applyAlignment="1" applyProtection="1">
      <alignment horizontal="left" vertical="center"/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1" fillId="11" borderId="0" xfId="0" applyFont="1" applyFill="1" applyProtection="1">
      <protection hidden="1"/>
    </xf>
    <xf numFmtId="0" fontId="0" fillId="11" borderId="0" xfId="0" applyFill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/>
    <xf numFmtId="0" fontId="0" fillId="11" borderId="0" xfId="0" applyFill="1"/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0" borderId="0" xfId="0" applyAlignment="1" applyProtection="1">
      <alignment horizontal="center" wrapText="1"/>
      <protection hidden="1"/>
    </xf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35CF47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00CCFF"/>
      <color rgb="FFD9D9D9"/>
      <color rgb="FF35CF47"/>
      <color rgb="FFFF6600"/>
      <color rgb="FF00CC00"/>
      <color rgb="FF00FF00"/>
      <color rgb="FF66CCFF"/>
      <color rgb="FF33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6"/>
  <sheetViews>
    <sheetView tabSelected="1" zoomScale="160" zoomScaleNormal="160" workbookViewId="0">
      <selection activeCell="C2" sqref="C2"/>
    </sheetView>
  </sheetViews>
  <sheetFormatPr defaultColWidth="8.88671875" defaultRowHeight="14.4"/>
  <cols>
    <col min="1" max="1" width="9.109375" style="1" customWidth="1"/>
    <col min="2" max="2" width="11" style="1" customWidth="1"/>
    <col min="3" max="3" width="10.33203125" style="1" customWidth="1"/>
    <col min="4" max="4" width="12.109375" style="1" customWidth="1"/>
    <col min="5" max="5" width="8.109375" style="1" customWidth="1"/>
    <col min="6" max="6" width="12.5546875" style="1" customWidth="1"/>
    <col min="7" max="7" width="14.6640625" style="1" customWidth="1"/>
    <col min="8" max="8" width="15" style="3" customWidth="1"/>
    <col min="9" max="9" width="1" style="1" customWidth="1"/>
    <col min="10" max="10" width="16.6640625" style="1" customWidth="1"/>
    <col min="11" max="11" width="18.6640625" style="30" hidden="1" customWidth="1"/>
    <col min="12" max="12" width="12.109375" style="1" hidden="1" customWidth="1"/>
    <col min="13" max="16384" width="8.88671875" style="1"/>
  </cols>
  <sheetData>
    <row r="1" spans="1:16" ht="22.2" customHeight="1">
      <c r="A1" s="113" t="s">
        <v>121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5" customHeight="1">
      <c r="A2" s="114" t="s">
        <v>0</v>
      </c>
      <c r="B2" s="115"/>
      <c r="C2" s="73"/>
      <c r="D2" s="2"/>
      <c r="E2" s="2"/>
      <c r="F2" s="116" t="s">
        <v>1</v>
      </c>
      <c r="G2" s="117"/>
      <c r="H2" s="118"/>
      <c r="I2" s="119"/>
      <c r="J2" s="120"/>
    </row>
    <row r="3" spans="1:16" ht="15" customHeight="1">
      <c r="A3" s="71" t="s">
        <v>3</v>
      </c>
      <c r="B3" s="19"/>
      <c r="C3" s="19"/>
      <c r="D3" s="19"/>
    </row>
    <row r="4" spans="1:16">
      <c r="A4" s="5" t="s">
        <v>2</v>
      </c>
      <c r="C4" s="141"/>
      <c r="D4" s="142"/>
      <c r="E4" s="142"/>
      <c r="F4" s="142"/>
      <c r="G4" s="143"/>
      <c r="H4" s="3" t="s">
        <v>97</v>
      </c>
      <c r="I4" s="125">
        <f>Borrower1!J93</f>
        <v>0</v>
      </c>
      <c r="J4" s="126"/>
    </row>
    <row r="5" spans="1:16">
      <c r="A5" s="5" t="s">
        <v>54</v>
      </c>
      <c r="C5" s="141"/>
      <c r="D5" s="142"/>
      <c r="E5" s="142"/>
      <c r="F5" s="142"/>
      <c r="G5" s="143"/>
      <c r="H5" s="3" t="s">
        <v>97</v>
      </c>
      <c r="I5" s="125">
        <f>Borrower2!J93</f>
        <v>0</v>
      </c>
      <c r="J5" s="127"/>
    </row>
    <row r="6" spans="1:16">
      <c r="A6" s="5" t="s">
        <v>59</v>
      </c>
      <c r="C6" s="141"/>
      <c r="D6" s="142"/>
      <c r="E6" s="142"/>
      <c r="F6" s="142"/>
      <c r="G6" s="143"/>
      <c r="H6" s="3" t="s">
        <v>97</v>
      </c>
      <c r="I6" s="125">
        <f>Borrower3!J93</f>
        <v>0</v>
      </c>
      <c r="J6" s="127"/>
    </row>
    <row r="7" spans="1:16">
      <c r="A7" s="5" t="s">
        <v>62</v>
      </c>
      <c r="C7" s="141"/>
      <c r="D7" s="142"/>
      <c r="E7" s="142"/>
      <c r="F7" s="142"/>
      <c r="G7" s="143"/>
      <c r="H7" s="3" t="s">
        <v>97</v>
      </c>
      <c r="I7" s="128">
        <f>Borrower4!J93</f>
        <v>0</v>
      </c>
      <c r="J7" s="129"/>
      <c r="K7" s="1" t="s">
        <v>119</v>
      </c>
    </row>
    <row r="8" spans="1:16" s="30" customFormat="1" ht="15" thickBot="1">
      <c r="A8" s="92"/>
      <c r="B8" s="92"/>
      <c r="C8" s="92"/>
      <c r="D8" s="92"/>
      <c r="E8" s="92"/>
      <c r="F8" s="92"/>
      <c r="G8" s="92"/>
      <c r="H8" s="21" t="s">
        <v>68</v>
      </c>
      <c r="I8" s="125">
        <f>Borrower1!J104+Borrower2!J104+Borrower3!J104+Borrower4!J104</f>
        <v>0</v>
      </c>
      <c r="J8" s="127"/>
      <c r="K8" s="1" t="s">
        <v>120</v>
      </c>
      <c r="L8" s="93">
        <v>126600</v>
      </c>
      <c r="M8" s="1"/>
      <c r="N8" s="1"/>
      <c r="O8" s="1"/>
      <c r="P8" s="1"/>
    </row>
    <row r="9" spans="1:16" s="30" customFormat="1" ht="15" thickBot="1">
      <c r="A9" s="92"/>
      <c r="B9" s="130" t="str">
        <f>IF(OR(ISBLANK(H16),ISBLANK(D17),H18="Incomplete"),"Incomplete",IF(AND(H18="ratio not eligible for TTO",I15="exceeds ami"),"WITHIN CHFA LIMIT",IF(AND(H16&gt;D15,H16&gt;D17),"STOP! Exceeds 100% AMI &amp; CHFA Limit",IF(H16&gt;D15,"Exceeds 100% AMI",IF(H16&gt;D17,"STOP! Exceeds CHFA Limit",IF(AND(I15="Within AMI &amp; CHFA Limit",H18="ratio not eligible for TTO"),"Ratio not Eligible for TTO","Within AMI &amp; CHFA Limit"))))))</f>
        <v>Incomplete</v>
      </c>
      <c r="C9" s="131"/>
      <c r="D9" s="131"/>
      <c r="E9" s="131"/>
      <c r="F9" s="92"/>
      <c r="G9" s="92"/>
      <c r="H9" s="21" t="s">
        <v>69</v>
      </c>
      <c r="I9" s="152">
        <f>SUM(I4:J8)</f>
        <v>0</v>
      </c>
      <c r="J9" s="153"/>
      <c r="K9" s="1" t="s">
        <v>116</v>
      </c>
      <c r="L9" s="93">
        <v>148900</v>
      </c>
      <c r="M9" s="1"/>
      <c r="N9" s="1"/>
      <c r="O9" s="1"/>
      <c r="P9" s="1"/>
    </row>
    <row r="10" spans="1:16" s="30" customFormat="1" ht="15.75" customHeight="1">
      <c r="A10" s="92"/>
      <c r="B10" s="131"/>
      <c r="C10" s="131"/>
      <c r="D10" s="131"/>
      <c r="E10" s="131"/>
      <c r="F10" s="92"/>
      <c r="G10" s="92"/>
      <c r="H10" s="21"/>
      <c r="I10" s="1"/>
      <c r="J10" s="1"/>
      <c r="K10" s="1" t="s">
        <v>117</v>
      </c>
      <c r="L10" s="93">
        <v>126600</v>
      </c>
      <c r="M10" s="1"/>
      <c r="N10" s="1"/>
      <c r="O10" s="1"/>
      <c r="P10" s="1"/>
    </row>
    <row r="11" spans="1:16">
      <c r="A11" s="92"/>
      <c r="B11" s="132"/>
      <c r="C11" s="132"/>
      <c r="D11" s="132"/>
      <c r="E11" s="132"/>
      <c r="F11" s="92"/>
      <c r="G11" s="92"/>
      <c r="H11" s="21"/>
      <c r="I11" s="93"/>
      <c r="K11" s="1" t="s">
        <v>115</v>
      </c>
      <c r="L11" s="93">
        <v>110000</v>
      </c>
    </row>
    <row r="12" spans="1:16" ht="37.5" customHeight="1">
      <c r="A12" s="92"/>
      <c r="B12" s="102"/>
      <c r="C12" s="102"/>
      <c r="D12" s="102"/>
      <c r="E12" s="102"/>
      <c r="F12" s="92"/>
      <c r="G12" s="92"/>
      <c r="H12" s="21"/>
      <c r="I12" s="93"/>
      <c r="K12" s="1" t="s">
        <v>111</v>
      </c>
      <c r="L12" s="93">
        <v>113700</v>
      </c>
      <c r="N12" s="92"/>
      <c r="O12"/>
    </row>
    <row r="13" spans="1:16" ht="15" customHeight="1">
      <c r="A13" s="92"/>
      <c r="B13" s="21" t="s">
        <v>109</v>
      </c>
      <c r="C13" s="133"/>
      <c r="D13" s="134"/>
      <c r="E13" s="102"/>
      <c r="F13" s="92"/>
      <c r="G13" s="92"/>
      <c r="H13" s="21"/>
      <c r="I13" s="93"/>
      <c r="K13" s="1" t="s">
        <v>114</v>
      </c>
      <c r="L13" s="93">
        <v>116400</v>
      </c>
    </row>
    <row r="14" spans="1:16">
      <c r="A14" s="135" t="s">
        <v>110</v>
      </c>
      <c r="B14" s="136"/>
      <c r="C14" s="136"/>
      <c r="D14" s="136"/>
      <c r="K14" s="1" t="s">
        <v>112</v>
      </c>
      <c r="L14" s="93">
        <v>113200</v>
      </c>
    </row>
    <row r="15" spans="1:16" ht="14.4" customHeight="1">
      <c r="C15" s="21" t="s">
        <v>70</v>
      </c>
      <c r="D15" s="111" t="str">
        <f>_xlfn.XLOOKUP(C13, K8:K16, L8:L16, "",0)</f>
        <v/>
      </c>
      <c r="F15" s="103"/>
      <c r="G15" s="104" t="s">
        <v>71</v>
      </c>
      <c r="H15" s="104" t="s">
        <v>72</v>
      </c>
      <c r="I15" s="121" t="str">
        <f>IF(OR(ISBLANK(H16),ISBLANK(D17)),"Incomplete",IF(AND(H16&gt;D15,H16&gt;D17),"Exceeds 100% AMI &amp; CHFA Limit",IF(H16&gt;D17,"STOP! Exceeds CHFA Limit",IF(H16&gt;D15,"EXCEEDS 100% AMI","Within AMI &amp; CHFA Limit"))))</f>
        <v>Incomplete</v>
      </c>
      <c r="J15" s="122"/>
      <c r="K15" s="1" t="s">
        <v>118</v>
      </c>
      <c r="L15" s="93">
        <v>110300</v>
      </c>
      <c r="N15" s="86"/>
    </row>
    <row r="16" spans="1:16" ht="17.25" customHeight="1">
      <c r="C16" s="21" t="s">
        <v>73</v>
      </c>
      <c r="D16" s="93" t="str">
        <f>IF(D15="","",D15*0.8)</f>
        <v/>
      </c>
      <c r="F16" s="105" t="s">
        <v>74</v>
      </c>
      <c r="G16" s="106">
        <f>I9</f>
        <v>0</v>
      </c>
      <c r="H16" s="106">
        <f>ROUND(G16*12,2)</f>
        <v>0</v>
      </c>
      <c r="I16" s="123"/>
      <c r="J16" s="124"/>
      <c r="K16" s="1" t="s">
        <v>113</v>
      </c>
      <c r="L16" s="93">
        <v>148900</v>
      </c>
    </row>
    <row r="17" spans="1:16" ht="18">
      <c r="B17" s="21" t="s">
        <v>75</v>
      </c>
      <c r="C17" s="112"/>
      <c r="D17" s="110"/>
      <c r="F17" s="144" t="s">
        <v>76</v>
      </c>
      <c r="G17" s="145"/>
      <c r="H17" s="146" t="str">
        <f>IF(ISBLANK(D15),"incomplete",IF(OR(H16&lt;D16,H16=D16),"$25,000",IF(AND(H16&gt;D16,H16&lt;D15),"$18,750",IF(H16&gt;D15,"NOT ELIGIBLE FOR TTO"))))</f>
        <v>$25,000</v>
      </c>
      <c r="I17" s="147"/>
      <c r="J17" s="148"/>
    </row>
    <row r="18" spans="1:16" ht="18.75" customHeight="1">
      <c r="B18" s="21" t="s">
        <v>98</v>
      </c>
      <c r="C18" s="112"/>
      <c r="D18" s="109"/>
      <c r="F18" s="107" t="s">
        <v>77</v>
      </c>
      <c r="G18" s="108" t="str">
        <f>IF(OR(G16=0,D18=0),"Incomplete",D18/G16)</f>
        <v>Incomplete</v>
      </c>
      <c r="H18" s="149" t="str">
        <f>IF(OR(H16&gt;D17,H16&gt;D15),"NOT ELIGIBLE",IF(OR(I9=0,G18="Incomplete"),"Incomplete",IF(G18&gt;=30%,"eligible for max TTO above",IF(AND(G18&lt;30%,G18&gt;0),"ratio not eligible for TTO",IF(OR(G18&lt;1,I9&lt;1),"incomplete")))))</f>
        <v>Incomplete</v>
      </c>
      <c r="I18" s="150"/>
      <c r="J18" s="151"/>
    </row>
    <row r="19" spans="1:16">
      <c r="B19" s="21"/>
      <c r="C19" s="93"/>
      <c r="F19" s="87"/>
      <c r="G19" s="88"/>
      <c r="H19" s="89"/>
      <c r="I19" s="90"/>
      <c r="J19" s="91"/>
    </row>
    <row r="20" spans="1:16">
      <c r="B20" s="21"/>
      <c r="C20" s="93"/>
      <c r="G20" s="56"/>
      <c r="H20" s="57"/>
      <c r="I20" s="20"/>
      <c r="J20" s="20"/>
    </row>
    <row r="21" spans="1:16">
      <c r="C21" s="139"/>
      <c r="D21" s="139"/>
      <c r="E21" s="20"/>
    </row>
    <row r="22" spans="1:16">
      <c r="A22" s="1" t="s">
        <v>78</v>
      </c>
      <c r="C22" s="137"/>
      <c r="D22" s="137"/>
      <c r="F22" s="1" t="s">
        <v>79</v>
      </c>
      <c r="G22" s="81">
        <f ca="1">TODAY()</f>
        <v>46101</v>
      </c>
      <c r="H22" s="28"/>
      <c r="I22" s="28"/>
      <c r="J22" s="92"/>
    </row>
    <row r="23" spans="1:16">
      <c r="A23" s="1" t="s">
        <v>80</v>
      </c>
      <c r="H23" s="1"/>
    </row>
    <row r="24" spans="1:16">
      <c r="A24" s="138"/>
      <c r="B24" s="138"/>
      <c r="C24" s="138"/>
      <c r="D24" s="138"/>
      <c r="E24" s="138"/>
      <c r="F24" s="138"/>
      <c r="G24" s="138"/>
      <c r="H24" s="138"/>
      <c r="I24" s="138"/>
      <c r="J24" s="138"/>
    </row>
    <row r="25" spans="1:16">
      <c r="A25" s="138"/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6" ht="90.75" customHeight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</row>
    <row r="28" spans="1:16" s="30" customFormat="1">
      <c r="A28" s="39" t="s">
        <v>81</v>
      </c>
      <c r="B28" s="1"/>
      <c r="C28" s="1"/>
      <c r="D28" s="1"/>
      <c r="E28" s="1"/>
      <c r="F28" s="1"/>
      <c r="G28" s="1"/>
      <c r="H28" s="20"/>
      <c r="I28" s="1"/>
      <c r="J28" s="1"/>
      <c r="L28" s="1"/>
      <c r="M28" s="1"/>
      <c r="N28" s="1"/>
      <c r="O28" s="1"/>
      <c r="P28" s="1"/>
    </row>
    <row r="29" spans="1:16" s="30" customFormat="1">
      <c r="A29" s="5" t="s">
        <v>82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0" customFormat="1">
      <c r="A30" s="1" t="s">
        <v>101</v>
      </c>
      <c r="B30" s="1"/>
      <c r="C30" s="1"/>
      <c r="D30" s="1"/>
      <c r="E30" s="1"/>
      <c r="F30" s="1"/>
      <c r="G30" s="1"/>
      <c r="H30" s="3"/>
      <c r="I30" s="1"/>
      <c r="J30" s="1"/>
      <c r="L30" s="1"/>
      <c r="M30" s="1"/>
      <c r="N30" s="1"/>
      <c r="O30" s="1"/>
      <c r="P30" s="1"/>
    </row>
    <row r="31" spans="1:16" s="30" customFormat="1">
      <c r="A31" s="1" t="s">
        <v>100</v>
      </c>
      <c r="B31" s="1"/>
      <c r="C31" s="1"/>
      <c r="D31" s="1"/>
      <c r="E31" s="1"/>
      <c r="F31" s="1"/>
      <c r="G31" s="1"/>
      <c r="H31" s="3"/>
      <c r="I31" s="1"/>
      <c r="J31" s="1"/>
      <c r="L31" s="1"/>
      <c r="M31" s="1"/>
      <c r="N31" s="1"/>
      <c r="O31" s="1"/>
      <c r="P31" s="1"/>
    </row>
    <row r="32" spans="1:16" s="30" customFormat="1">
      <c r="A32" s="139" t="s">
        <v>83</v>
      </c>
      <c r="B32" s="140"/>
      <c r="C32" s="140"/>
      <c r="D32" s="140"/>
      <c r="E32" s="140"/>
      <c r="F32" s="140"/>
      <c r="G32" s="140"/>
      <c r="H32" s="140"/>
      <c r="I32" s="140"/>
      <c r="J32" s="140"/>
      <c r="L32" s="1"/>
      <c r="M32" s="1"/>
      <c r="N32" s="1"/>
      <c r="O32" s="1"/>
      <c r="P32" s="1"/>
    </row>
    <row r="33" spans="1:16" s="30" customFormat="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L33" s="1"/>
      <c r="M33" s="1"/>
      <c r="N33" s="1"/>
      <c r="O33" s="1"/>
      <c r="P33" s="1"/>
    </row>
    <row r="34" spans="1:16" s="30" customFormat="1">
      <c r="A34" s="1" t="s">
        <v>99</v>
      </c>
      <c r="B34" s="96"/>
      <c r="C34" s="96"/>
      <c r="D34" s="96"/>
      <c r="E34" s="96"/>
      <c r="F34" s="96"/>
      <c r="G34" s="96"/>
      <c r="H34" s="96"/>
      <c r="I34" s="96"/>
      <c r="J34" s="96"/>
      <c r="L34" s="1"/>
      <c r="M34" s="1"/>
      <c r="N34" s="1"/>
      <c r="O34" s="1"/>
      <c r="P34" s="1"/>
    </row>
    <row r="35" spans="1:16" s="30" customFormat="1">
      <c r="A35" s="1" t="s">
        <v>102</v>
      </c>
      <c r="B35" s="96"/>
      <c r="C35" s="96"/>
      <c r="D35" s="96"/>
      <c r="E35" s="96"/>
      <c r="F35" s="96"/>
      <c r="G35" s="96"/>
      <c r="H35" s="96"/>
      <c r="I35" s="96"/>
      <c r="J35" s="96"/>
      <c r="L35" s="1"/>
      <c r="M35" s="1"/>
      <c r="N35" s="1"/>
      <c r="O35" s="1"/>
      <c r="P35" s="1"/>
    </row>
    <row r="36" spans="1:16" s="30" customFormat="1">
      <c r="A36" s="1" t="s">
        <v>84</v>
      </c>
      <c r="B36" s="1"/>
      <c r="C36" s="1"/>
      <c r="D36" s="1"/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0" customFormat="1">
      <c r="A37" s="1"/>
      <c r="B37" s="3" t="s">
        <v>85</v>
      </c>
      <c r="C37" s="1"/>
      <c r="D37" s="3" t="s">
        <v>86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0" customFormat="1">
      <c r="A38" s="1"/>
      <c r="B38" s="3">
        <v>52</v>
      </c>
      <c r="C38" s="3" t="s">
        <v>87</v>
      </c>
      <c r="D38" s="80" t="s">
        <v>88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0" customFormat="1">
      <c r="A39" s="1"/>
      <c r="B39" s="3">
        <v>26</v>
      </c>
      <c r="C39" s="3" t="s">
        <v>87</v>
      </c>
      <c r="D39" s="80" t="s">
        <v>89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0" customFormat="1">
      <c r="A40" s="1"/>
      <c r="B40" s="3">
        <v>24</v>
      </c>
      <c r="C40" s="3" t="s">
        <v>87</v>
      </c>
      <c r="D40" s="80" t="s">
        <v>90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0" customFormat="1">
      <c r="A41" s="1"/>
      <c r="B41" s="3">
        <v>22</v>
      </c>
      <c r="C41" s="3" t="s">
        <v>87</v>
      </c>
      <c r="D41" s="80" t="s">
        <v>91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0" customFormat="1">
      <c r="A42" s="1"/>
      <c r="B42" s="3">
        <v>21</v>
      </c>
      <c r="C42" s="3" t="s">
        <v>87</v>
      </c>
      <c r="D42" s="80" t="s">
        <v>92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0" customFormat="1">
      <c r="A43" s="1"/>
      <c r="B43" s="3">
        <v>12</v>
      </c>
      <c r="C43" s="3" t="s">
        <v>87</v>
      </c>
      <c r="D43" s="3">
        <v>1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0" customFormat="1">
      <c r="A44" s="1"/>
      <c r="B44" s="98">
        <v>2</v>
      </c>
      <c r="C44" s="98" t="s">
        <v>87</v>
      </c>
      <c r="D44" s="98">
        <v>6</v>
      </c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  <row r="45" spans="1:16" s="30" customFormat="1">
      <c r="A45" s="1"/>
      <c r="B45" s="3">
        <v>1</v>
      </c>
      <c r="C45" s="3" t="s">
        <v>87</v>
      </c>
      <c r="D45" s="3">
        <v>12</v>
      </c>
      <c r="E45" s="1"/>
      <c r="F45" s="1"/>
      <c r="G45" s="1"/>
      <c r="H45" s="3"/>
      <c r="I45" s="1"/>
      <c r="J45" s="1"/>
      <c r="L45" s="1"/>
      <c r="M45" s="1"/>
      <c r="N45" s="1"/>
      <c r="O45" s="1"/>
      <c r="P45" s="1"/>
    </row>
    <row r="46" spans="1:16" s="30" customFormat="1">
      <c r="B46" s="3"/>
      <c r="C46" s="1"/>
      <c r="D46" s="1"/>
      <c r="E46" s="1"/>
      <c r="F46" s="1"/>
      <c r="G46" s="1"/>
      <c r="H46" s="3"/>
      <c r="I46" s="1"/>
      <c r="J46" s="1"/>
      <c r="L46" s="1"/>
      <c r="M46" s="1"/>
      <c r="N46" s="1"/>
      <c r="O46" s="1"/>
      <c r="P46" s="1"/>
    </row>
  </sheetData>
  <sheetProtection algorithmName="SHA-512" hashValue="y52urTt2PILo+dasep3OHa+ca5yvrQwB9ytJpfHSgNsGLXtWvjRlXNsgUF3rW8H2pmuxDo03wI+kxaSOVE4wDw==" saltValue="g+6vDbYE3i0u1qkBZuVl1A==" spinCount="100000" sheet="1" formatRows="0" selectLockedCells="1"/>
  <mergeCells count="25">
    <mergeCell ref="C22:D22"/>
    <mergeCell ref="A24:J26"/>
    <mergeCell ref="A32:J33"/>
    <mergeCell ref="C4:G4"/>
    <mergeCell ref="C5:G5"/>
    <mergeCell ref="C6:G6"/>
    <mergeCell ref="C7:G7"/>
    <mergeCell ref="F17:G17"/>
    <mergeCell ref="H17:J17"/>
    <mergeCell ref="H18:J18"/>
    <mergeCell ref="C21:D21"/>
    <mergeCell ref="I8:J8"/>
    <mergeCell ref="I9:J9"/>
    <mergeCell ref="A1:J1"/>
    <mergeCell ref="A2:B2"/>
    <mergeCell ref="F2:G2"/>
    <mergeCell ref="H2:J2"/>
    <mergeCell ref="I15:J16"/>
    <mergeCell ref="I4:J4"/>
    <mergeCell ref="I5:J5"/>
    <mergeCell ref="I6:J6"/>
    <mergeCell ref="I7:J7"/>
    <mergeCell ref="B9:E11"/>
    <mergeCell ref="C13:D13"/>
    <mergeCell ref="A14:D14"/>
  </mergeCells>
  <conditionalFormatting sqref="B9:E11">
    <cfRule type="expression" dxfId="19" priority="1">
      <formula>$B$9="Ratio not Eligible for TTO"</formula>
    </cfRule>
  </conditionalFormatting>
  <conditionalFormatting sqref="B9:E12 B13:C13 E13">
    <cfRule type="expression" dxfId="18" priority="13">
      <formula>B9="STOP! Exceeds 100% AMI &amp; CHFA Limit"</formula>
    </cfRule>
    <cfRule type="expression" dxfId="17" priority="14">
      <formula>B9="Exceeds 100% AMI"</formula>
    </cfRule>
    <cfRule type="expression" dxfId="16" priority="15">
      <formula>B9="Stop! Exceeds CHFA Limit"</formula>
    </cfRule>
    <cfRule type="expression" dxfId="15" priority="16">
      <formula>B9="Within AMI &amp; CHFA Limit"</formula>
    </cfRule>
    <cfRule type="expression" dxfId="14" priority="17">
      <formula>B9="Incomplete"</formula>
    </cfRule>
  </conditionalFormatting>
  <conditionalFormatting sqref="G18">
    <cfRule type="expression" dxfId="13" priority="6">
      <formula>$G$18="Incomplete"</formula>
    </cfRule>
  </conditionalFormatting>
  <conditionalFormatting sqref="H17:J17">
    <cfRule type="expression" dxfId="12" priority="7">
      <formula>$H$17="NOT ELIGIBLE FOR TTO"</formula>
    </cfRule>
    <cfRule type="expression" dxfId="11" priority="8">
      <formula>$H$17="$18,750"</formula>
    </cfRule>
    <cfRule type="expression" dxfId="10" priority="11">
      <formula>$H$17="$25,000"</formula>
    </cfRule>
    <cfRule type="expression" dxfId="9" priority="12">
      <formula>$H$17="incomplete"</formula>
    </cfRule>
  </conditionalFormatting>
  <conditionalFormatting sqref="H18:J18">
    <cfRule type="expression" dxfId="8" priority="2">
      <formula>$H$18="ratio not eligible for TTO"</formula>
    </cfRule>
    <cfRule type="expression" dxfId="7" priority="3">
      <formula>$H$18="eligible for max TTO above"</formula>
    </cfRule>
    <cfRule type="expression" dxfId="6" priority="4">
      <formula>$H$18="Incomplete"</formula>
    </cfRule>
    <cfRule type="expression" dxfId="5" priority="5">
      <formula>$H$18="NOT ELIGIBLE"</formula>
    </cfRule>
  </conditionalFormatting>
  <conditionalFormatting sqref="I15:J16">
    <cfRule type="expression" dxfId="4" priority="19">
      <formula>I15="Incomplete"</formula>
    </cfRule>
    <cfRule type="expression" dxfId="3" priority="21">
      <formula>I15="Within AMI &amp; CHFA Limit"</formula>
    </cfRule>
    <cfRule type="expression" dxfId="2" priority="23">
      <formula>I15="Stop! Exceeds CHFA Limit"</formula>
    </cfRule>
    <cfRule type="expression" dxfId="1" priority="25">
      <formula>I15="Exceeds 100% AMI"</formula>
    </cfRule>
    <cfRule type="expression" dxfId="0" priority="28">
      <formula>I15="Exceeds 100% AMI &amp; CHFA Limit"</formula>
    </cfRule>
  </conditionalFormatting>
  <dataValidations count="2">
    <dataValidation type="list" allowBlank="1" showInputMessage="1" showErrorMessage="1" sqref="C22:D22" xr:uid="{695E8D0B-D9CA-4A1F-84DD-285E1FA7064B}">
      <formula1>"Carolyn Christensen, Darlene Darling, Gabriela Ortiz,Heather Bilger, Melinda Miller, Robert Koval, Sam Verma, Tawanda Johnson "</formula1>
    </dataValidation>
    <dataValidation type="list" allowBlank="1" showInputMessage="1" showErrorMessage="1" sqref="C13:D13" xr:uid="{80E29954-79B2-4DC5-AACD-D697C0A0DDDA}">
      <formula1>"Capitol, Greater Bridgeport, Lower CT River Valley, Naugatuck Valley, Northeastern CT, Northwest Hills, South Central CT, Southeastern CT, Western CT"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13" t="s">
        <v>93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5" customHeight="1">
      <c r="A2" s="114" t="s">
        <v>0</v>
      </c>
      <c r="B2" s="115"/>
      <c r="C2" s="97" t="str">
        <f>IF(Summary!C2="","",Summary!C2)</f>
        <v/>
      </c>
      <c r="D2" s="2"/>
      <c r="E2" s="2"/>
      <c r="F2" s="116" t="s">
        <v>1</v>
      </c>
      <c r="G2" s="117"/>
      <c r="H2" s="156" t="str">
        <f>IF(Summary!H2="","",Summary!H2)</f>
        <v/>
      </c>
      <c r="I2" s="157"/>
      <c r="J2" s="158"/>
    </row>
    <row r="3" spans="1:16" ht="7.2" customHeight="1"/>
    <row r="4" spans="1:16">
      <c r="A4" s="5" t="s">
        <v>2</v>
      </c>
      <c r="C4" s="159" t="str">
        <f>IF(Summary!C4="","",Summary!C4)</f>
        <v/>
      </c>
      <c r="D4" s="160"/>
      <c r="E4" s="160"/>
      <c r="F4" s="160"/>
      <c r="G4" s="161"/>
    </row>
    <row r="5" spans="1:16" ht="24" customHeight="1">
      <c r="A5" s="71" t="s">
        <v>3</v>
      </c>
      <c r="B5" s="19"/>
      <c r="C5" s="19"/>
      <c r="D5" s="19"/>
      <c r="E5" s="11" t="s">
        <v>4</v>
      </c>
      <c r="F5" s="154"/>
      <c r="G5" s="155"/>
      <c r="H5" s="21" t="s">
        <v>5</v>
      </c>
      <c r="J5" s="72"/>
    </row>
    <row r="6" spans="1:16" ht="14.4" customHeight="1">
      <c r="B6" s="164" t="s">
        <v>6</v>
      </c>
      <c r="C6" s="165"/>
      <c r="D6" s="166" t="s">
        <v>7</v>
      </c>
      <c r="H6" s="21" t="s">
        <v>8</v>
      </c>
      <c r="J6" s="77"/>
    </row>
    <row r="7" spans="1:16">
      <c r="B7" s="165"/>
      <c r="C7" s="165"/>
      <c r="D7" s="166"/>
    </row>
    <row r="8" spans="1:16">
      <c r="A8" s="27"/>
      <c r="B8" s="167"/>
      <c r="C8" s="168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9" t="s">
        <v>13</v>
      </c>
      <c r="B9" s="170"/>
      <c r="C9" s="170"/>
      <c r="D9" s="170"/>
      <c r="E9" s="170"/>
      <c r="F9" s="170"/>
      <c r="G9" s="170"/>
      <c r="H9" s="170"/>
      <c r="I9" s="170"/>
      <c r="J9" s="170"/>
      <c r="K9" s="30" t="b">
        <v>1</v>
      </c>
    </row>
    <row r="10" spans="1:16" hidden="1" outlineLevel="1">
      <c r="A10" s="171" t="s">
        <v>14</v>
      </c>
      <c r="B10" s="94" t="s">
        <v>15</v>
      </c>
      <c r="C10" s="94" t="s">
        <v>16</v>
      </c>
      <c r="D10" s="94"/>
      <c r="E10" s="172"/>
      <c r="F10" s="173"/>
      <c r="G10" s="173"/>
      <c r="H10" s="173"/>
      <c r="I10" s="173"/>
      <c r="J10" s="173"/>
      <c r="M10" s="174" t="s">
        <v>17</v>
      </c>
      <c r="N10" s="175"/>
      <c r="O10" s="175"/>
      <c r="P10" s="175"/>
    </row>
    <row r="11" spans="1:16" hidden="1" outlineLevel="1">
      <c r="A11" s="171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76">
        <f>D14+D19+D28+D37+D44+D51</f>
        <v>0</v>
      </c>
      <c r="N11" s="177"/>
      <c r="O11" s="177"/>
      <c r="P11" s="178"/>
    </row>
    <row r="12" spans="1:16" hidden="1" outlineLevel="1">
      <c r="A12" s="5" t="s">
        <v>18</v>
      </c>
      <c r="D12" s="52"/>
      <c r="E12" s="20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4" t="s">
        <v>105</v>
      </c>
      <c r="N13" s="175"/>
      <c r="O13" s="175"/>
      <c r="P13" s="175"/>
    </row>
    <row r="14" spans="1:16" hidden="1" outlineLevel="1">
      <c r="A14" s="11" t="s">
        <v>20</v>
      </c>
      <c r="B14" s="7"/>
      <c r="C14" s="95" t="s">
        <v>21</v>
      </c>
      <c r="D14" s="52"/>
      <c r="E14" s="75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76">
        <f>D15+D20+D29+D38+D45+D52</f>
        <v>0</v>
      </c>
      <c r="N14" s="177"/>
      <c r="O14" s="177"/>
      <c r="P14" s="178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34" t="str">
        <f>IF(G16=0,"",F16/G16)</f>
        <v/>
      </c>
      <c r="J16" s="10"/>
    </row>
    <row r="17" spans="1:13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3" ht="15.6" customHeight="1" collapsed="1">
      <c r="A18" s="169" t="s">
        <v>26</v>
      </c>
      <c r="B18" s="170"/>
      <c r="C18" s="170"/>
      <c r="D18" s="170"/>
      <c r="E18" s="170"/>
      <c r="F18" s="170"/>
      <c r="G18" s="170"/>
      <c r="H18" s="170"/>
      <c r="I18" s="170"/>
      <c r="J18" s="170"/>
      <c r="K18" s="30" t="b">
        <v>1</v>
      </c>
    </row>
    <row r="19" spans="1:13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3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3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3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" customHeight="1" collapsed="1">
      <c r="A24" s="162" t="s">
        <v>28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0" t="b">
        <v>1</v>
      </c>
      <c r="M24" s="74"/>
    </row>
    <row r="25" spans="1:13" ht="14.4" hidden="1" customHeight="1" outlineLevel="1">
      <c r="B25" s="166" t="s">
        <v>6</v>
      </c>
      <c r="C25" s="179"/>
      <c r="D25" s="166" t="s">
        <v>7</v>
      </c>
      <c r="J25" s="10"/>
    </row>
    <row r="26" spans="1:13" ht="14.4" hidden="1" customHeight="1" outlineLevel="1">
      <c r="B26" s="179"/>
      <c r="C26" s="179"/>
      <c r="D26" s="166"/>
      <c r="J26" s="10"/>
    </row>
    <row r="27" spans="1:13" hidden="1" outlineLevel="1">
      <c r="A27" s="27"/>
      <c r="B27" s="167"/>
      <c r="C27" s="168"/>
      <c r="D27" s="31"/>
      <c r="J27" s="10"/>
    </row>
    <row r="28" spans="1:13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3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6"/>
      <c r="H29" s="60" t="str">
        <f>IF(AND(NOT(ISBLANK(F29)),NOT(ISBLANK(G29))),F29/G29,"")</f>
        <v/>
      </c>
    </row>
    <row r="30" spans="1:13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7">
        <f>SUM(G28:G29)</f>
        <v>0</v>
      </c>
      <c r="H30" s="59" t="str">
        <f>IF(G30=0,"",F30/G30)</f>
        <v/>
      </c>
    </row>
    <row r="31" spans="1:13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62" t="s">
        <v>30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0" t="b">
        <v>1</v>
      </c>
      <c r="M33" s="74"/>
    </row>
    <row r="34" spans="1:13" ht="14.4" hidden="1" customHeight="1" outlineLevel="1">
      <c r="B34" s="166" t="s">
        <v>6</v>
      </c>
      <c r="C34" s="166"/>
      <c r="D34" s="166" t="s">
        <v>7</v>
      </c>
    </row>
    <row r="35" spans="1:13" hidden="1" outlineLevel="1">
      <c r="B35" s="166"/>
      <c r="C35" s="166"/>
      <c r="D35" s="166"/>
    </row>
    <row r="36" spans="1:13" hidden="1" outlineLevel="1">
      <c r="A36" s="27"/>
      <c r="B36" s="167"/>
      <c r="C36" s="168"/>
      <c r="D36" s="31"/>
    </row>
    <row r="37" spans="1:13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3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8"/>
      <c r="H38" s="60" t="str">
        <f>IF(AND(NOT(ISBLANK(F38)),NOT(ISBLANK(G38))),F38/G38,"")</f>
        <v/>
      </c>
    </row>
    <row r="39" spans="1:13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7">
        <f>SUM(G37:G38)</f>
        <v>0</v>
      </c>
      <c r="H39" s="59" t="str">
        <f>IF(G39=0,"",F39/G39)</f>
        <v/>
      </c>
    </row>
    <row r="40" spans="1:13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62" t="s">
        <v>103</v>
      </c>
      <c r="B42" s="163"/>
      <c r="C42" s="163"/>
      <c r="D42" s="163"/>
      <c r="E42" s="163"/>
      <c r="F42" s="163"/>
      <c r="G42" s="163"/>
      <c r="H42" s="163"/>
      <c r="I42" s="163"/>
      <c r="J42" s="163"/>
      <c r="K42" s="30" t="b">
        <v>1</v>
      </c>
      <c r="M42" s="74"/>
    </row>
    <row r="43" spans="1:13" hidden="1" outlineLevel="1">
      <c r="A43" s="180"/>
      <c r="B43" s="181"/>
      <c r="C43" s="182"/>
    </row>
    <row r="44" spans="1:13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3" ht="15.6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9"/>
      <c r="H45" s="60" t="str">
        <f>IF(AND(NOT(ISBLANK(F45)),NOT(ISBLANK(G45))),F45/G45,"")</f>
        <v/>
      </c>
    </row>
    <row r="46" spans="1:13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3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62" t="s">
        <v>104</v>
      </c>
      <c r="B49" s="163"/>
      <c r="C49" s="163"/>
      <c r="D49" s="163"/>
      <c r="E49" s="163"/>
      <c r="F49" s="163"/>
      <c r="G49" s="163"/>
      <c r="H49" s="163"/>
      <c r="I49" s="163"/>
      <c r="J49" s="163"/>
      <c r="K49" s="30" t="b">
        <v>1</v>
      </c>
      <c r="M49" s="93"/>
    </row>
    <row r="50" spans="1:13" hidden="1" outlineLevel="1">
      <c r="A50" s="180"/>
      <c r="B50" s="181"/>
      <c r="C50" s="182"/>
    </row>
    <row r="51" spans="1:13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3" ht="15.6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9"/>
      <c r="H52" s="60" t="str">
        <f>IF(AND(NOT(ISBLANK(F52)),NOT(ISBLANK(G52))),F52/G52,"")</f>
        <v/>
      </c>
    </row>
    <row r="53" spans="1:13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3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62" t="s">
        <v>34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0" t="b">
        <v>1</v>
      </c>
      <c r="M56" s="74"/>
    </row>
    <row r="57" spans="1:13" ht="15.75" hidden="1" customHeight="1" outlineLevel="1">
      <c r="A57" s="180"/>
      <c r="B57" s="181"/>
      <c r="C57" s="182"/>
      <c r="D57" s="166" t="s">
        <v>7</v>
      </c>
      <c r="H57" s="21" t="s">
        <v>5</v>
      </c>
      <c r="J57" s="72"/>
    </row>
    <row r="58" spans="1:13" ht="15" hidden="1" customHeight="1" outlineLevel="1">
      <c r="B58" s="185" t="s">
        <v>6</v>
      </c>
      <c r="C58" s="186"/>
      <c r="D58" s="166"/>
      <c r="H58" s="21" t="s">
        <v>8</v>
      </c>
      <c r="J58" s="77"/>
    </row>
    <row r="59" spans="1:13" ht="15" hidden="1" customHeight="1" outlineLevel="1">
      <c r="B59" s="167"/>
      <c r="C59" s="168"/>
      <c r="D59" s="31"/>
      <c r="G59" s="3"/>
    </row>
    <row r="60" spans="1:13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3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3" ht="15.6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9"/>
      <c r="H62" s="60" t="str">
        <f>IF(AND(NOT(ISBLANK(F62)),NOT(ISBLANK(G62))),F62/G62,"")</f>
        <v/>
      </c>
    </row>
    <row r="63" spans="1:13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  <c r="J63" s="93"/>
    </row>
    <row r="64" spans="1:13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62" t="s">
        <v>37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0" t="b">
        <v>1</v>
      </c>
      <c r="M66" s="74"/>
    </row>
    <row r="67" spans="1:13" hidden="1" outlineLevel="1">
      <c r="A67" s="180"/>
      <c r="B67" s="181"/>
      <c r="C67" s="182"/>
      <c r="D67" s="166" t="s">
        <v>7</v>
      </c>
      <c r="H67" s="21" t="s">
        <v>5</v>
      </c>
      <c r="J67" s="77"/>
    </row>
    <row r="68" spans="1:13" hidden="1" outlineLevel="1">
      <c r="B68" s="187" t="s">
        <v>6</v>
      </c>
      <c r="C68" s="188"/>
      <c r="D68" s="166"/>
      <c r="H68" s="21" t="s">
        <v>8</v>
      </c>
      <c r="J68" s="77"/>
    </row>
    <row r="69" spans="1:13" hidden="1" outlineLevel="1">
      <c r="B69" s="167"/>
      <c r="C69" s="168"/>
      <c r="D69" s="31"/>
      <c r="G69" s="3"/>
    </row>
    <row r="70" spans="1:13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62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3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3" ht="15.6" hidden="1" outlineLevel="1">
      <c r="A72" s="11" t="s">
        <v>38</v>
      </c>
      <c r="B72" s="8"/>
      <c r="C72" s="12" t="str">
        <f>IF(C15="","",C15)</f>
        <v/>
      </c>
      <c r="D72" s="58"/>
      <c r="E72" s="13"/>
      <c r="F72" s="60">
        <f>D72</f>
        <v>0</v>
      </c>
      <c r="G72" s="49"/>
      <c r="H72" s="60" t="str">
        <f>IF(AND(NOT(ISBLANK(F72)),NOT(ISBLANK(G72))),F72/G72,"")</f>
        <v/>
      </c>
      <c r="J72" s="93"/>
    </row>
    <row r="73" spans="1:13" ht="16.2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50">
        <f>SUM(G71:G72)</f>
        <v>0</v>
      </c>
      <c r="H73" s="59" t="str">
        <f>IF(G73=0,"",F73/G73)</f>
        <v/>
      </c>
      <c r="J73" s="93"/>
    </row>
    <row r="74" spans="1:13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62" t="s">
        <v>39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30" t="b">
        <v>1</v>
      </c>
    </row>
    <row r="77" spans="1:13" hidden="1" outlineLevel="1"/>
    <row r="78" spans="1:13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3" ht="15" hidden="1" outlineLevel="1" thickBot="1">
      <c r="A79" s="18"/>
      <c r="B79" s="8"/>
      <c r="C79" s="12"/>
      <c r="D79" s="14"/>
      <c r="E79" s="33"/>
      <c r="F79" s="59"/>
      <c r="G79" s="44"/>
      <c r="H79" s="59"/>
      <c r="J79" s="93"/>
    </row>
    <row r="80" spans="1:13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MAX(H78, H79)),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42</v>
      </c>
      <c r="B82" s="163"/>
      <c r="C82" s="163"/>
      <c r="D82" s="163"/>
      <c r="E82" s="163"/>
      <c r="F82" s="163"/>
      <c r="G82" s="163"/>
      <c r="H82" s="163"/>
      <c r="I82" s="163"/>
      <c r="J82" s="163"/>
      <c r="K82" s="30" t="b">
        <v>1</v>
      </c>
    </row>
    <row r="83" spans="1:11" hidden="1" outlineLevel="1">
      <c r="A83" s="5"/>
      <c r="B83" s="189" t="s">
        <v>43</v>
      </c>
      <c r="C83" s="190"/>
    </row>
    <row r="84" spans="1:11" hidden="1" outlineLevel="1">
      <c r="A84" s="11" t="s">
        <v>44</v>
      </c>
      <c r="B84" s="191" t="s">
        <v>45</v>
      </c>
      <c r="C84" s="192"/>
      <c r="D84" s="58"/>
      <c r="E84" s="8"/>
      <c r="F84" s="59">
        <f t="shared" ref="F84:F88" si="0">D84</f>
        <v>0</v>
      </c>
      <c r="G84" s="36" t="s">
        <v>46</v>
      </c>
      <c r="H84" s="59">
        <f>F84*0.75</f>
        <v>0</v>
      </c>
    </row>
    <row r="85" spans="1:11" hidden="1" outlineLevel="1">
      <c r="A85" s="11" t="s">
        <v>47</v>
      </c>
      <c r="B85" s="183"/>
      <c r="C85" s="184"/>
      <c r="D85" s="58"/>
      <c r="E85" s="8"/>
      <c r="F85" s="59">
        <f t="shared" si="0"/>
        <v>0</v>
      </c>
      <c r="G85" s="37"/>
      <c r="H85" s="59">
        <f t="shared" ref="H85:H88" si="1">F85</f>
        <v>0</v>
      </c>
    </row>
    <row r="86" spans="1:11" hidden="1" outlineLevel="1">
      <c r="A86" s="11" t="s">
        <v>48</v>
      </c>
      <c r="B86" s="197"/>
      <c r="C86" s="184"/>
      <c r="D86" s="58"/>
      <c r="E86" s="8"/>
      <c r="F86" s="59">
        <f t="shared" si="0"/>
        <v>0</v>
      </c>
      <c r="G86" s="37"/>
      <c r="H86" s="59">
        <f t="shared" si="1"/>
        <v>0</v>
      </c>
    </row>
    <row r="87" spans="1:11" hidden="1" outlineLevel="1">
      <c r="A87" s="11" t="s">
        <v>49</v>
      </c>
      <c r="B87" s="183"/>
      <c r="C87" s="184"/>
      <c r="D87" s="58"/>
      <c r="E87" s="8"/>
      <c r="F87" s="59">
        <f t="shared" si="0"/>
        <v>0</v>
      </c>
      <c r="G87" s="37"/>
      <c r="H87" s="59">
        <f t="shared" si="1"/>
        <v>0</v>
      </c>
    </row>
    <row r="88" spans="1:11" hidden="1" outlineLevel="1">
      <c r="A88" s="11" t="s">
        <v>49</v>
      </c>
      <c r="B88" s="183"/>
      <c r="C88" s="184"/>
      <c r="D88" s="58"/>
      <c r="E88" s="8"/>
      <c r="F88" s="59">
        <f t="shared" si="0"/>
        <v>0</v>
      </c>
      <c r="G88" s="37"/>
      <c r="H88" s="59">
        <f t="shared" si="1"/>
        <v>0</v>
      </c>
    </row>
    <row r="89" spans="1:11" hidden="1" outlineLevel="1">
      <c r="A89" s="38"/>
      <c r="B89" s="197" t="s">
        <v>50</v>
      </c>
      <c r="C89" s="184"/>
      <c r="D89" s="58"/>
      <c r="E89" s="35" t="str">
        <f>IF(ISBLANK(A89),"",IF(A89="weekly","X52",IF(A89="BIWEEKLY","X26",IF(A89="SEMIMONTHLY","X24",IF(A89="MONTHLY","X12",IF(A89="ANNUALLY",""))))))</f>
        <v/>
      </c>
      <c r="F89" s="5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9">
        <f>IF(F89="0","$0.00",F89/12)</f>
        <v>0</v>
      </c>
    </row>
    <row r="90" spans="1:11" ht="15" hidden="1" outlineLevel="1" thickBot="1">
      <c r="A90" s="38"/>
      <c r="B90" s="197"/>
      <c r="C90" s="184"/>
      <c r="D90" s="58"/>
      <c r="E90" s="8" t="str">
        <f>IF(ISBLANK(A90),"",IF(A90="weekly","X52",IF(A90="BIWEEKLY","X26",IF(A90="SEMIMONTHLY","X24",IF(A90="MONTHLY","X12",IF(A90="ANNUALLY",""))))))</f>
        <v/>
      </c>
      <c r="F90" s="5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53</v>
      </c>
      <c r="J93" s="93">
        <f>J17+J22+J31+J40+J47+J54+J64+J74+J80+J91</f>
        <v>0</v>
      </c>
    </row>
    <row r="94" spans="1:11" ht="15" customHeight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70"/>
      <c r="C96" s="170"/>
      <c r="D96" s="170"/>
      <c r="E96" s="170"/>
      <c r="F96" s="170"/>
      <c r="G96" s="170"/>
      <c r="H96" s="170"/>
      <c r="I96" s="170"/>
      <c r="J96" s="170"/>
      <c r="K96" s="30" t="b">
        <v>1</v>
      </c>
    </row>
    <row r="97" spans="1:16" ht="15" hidden="1" customHeight="1" outlineLevel="1">
      <c r="A97" s="180"/>
      <c r="B97" s="181"/>
      <c r="C97" s="182"/>
      <c r="D97" s="166" t="s">
        <v>7</v>
      </c>
      <c r="H97" s="21" t="s">
        <v>5</v>
      </c>
      <c r="J97" s="72"/>
    </row>
    <row r="98" spans="1:16" ht="15" hidden="1" customHeight="1" outlineLevel="1">
      <c r="B98" s="185" t="s">
        <v>6</v>
      </c>
      <c r="C98" s="186"/>
      <c r="D98" s="166"/>
      <c r="H98" s="21" t="s">
        <v>8</v>
      </c>
      <c r="J98" s="77"/>
    </row>
    <row r="99" spans="1:16" s="30" customFormat="1" ht="15" hidden="1" customHeight="1" outlineLevel="1">
      <c r="A99" s="1"/>
      <c r="B99" s="167"/>
      <c r="C99" s="168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93"/>
      <c r="B108" s="194"/>
      <c r="C108" s="194"/>
      <c r="D108" s="194"/>
      <c r="E108" s="194"/>
      <c r="F108" s="194"/>
      <c r="G108" s="194"/>
      <c r="H108" s="194"/>
      <c r="I108" s="195"/>
      <c r="J108" s="196"/>
      <c r="L108" s="1"/>
      <c r="M108" s="1"/>
      <c r="N108" s="1"/>
      <c r="O108" s="1"/>
      <c r="P108" s="1"/>
    </row>
    <row r="109" spans="1:16" ht="15" thickTop="1"/>
  </sheetData>
  <sheetProtection formatRows="0" selectLockedCells="1"/>
  <mergeCells count="55"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M10:P10"/>
    <mergeCell ref="M11:P11"/>
    <mergeCell ref="M13:P13"/>
    <mergeCell ref="M14:P14"/>
    <mergeCell ref="A18:J18"/>
    <mergeCell ref="A24:J24"/>
    <mergeCell ref="B6:C7"/>
    <mergeCell ref="D6:D7"/>
    <mergeCell ref="B8:C8"/>
    <mergeCell ref="A9:J9"/>
    <mergeCell ref="A10:A11"/>
    <mergeCell ref="E10:J10"/>
    <mergeCell ref="F5:G5"/>
    <mergeCell ref="A1:J1"/>
    <mergeCell ref="A2:B2"/>
    <mergeCell ref="F2:G2"/>
    <mergeCell ref="H2:J2"/>
    <mergeCell ref="C4:G4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13" t="s">
        <v>94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5" customHeight="1">
      <c r="A2" s="114" t="s">
        <v>0</v>
      </c>
      <c r="B2" s="115"/>
      <c r="C2" s="97" t="str">
        <f>IF(Summary!C2="","",Summary!C2)</f>
        <v/>
      </c>
      <c r="D2" s="2"/>
      <c r="E2" s="2"/>
      <c r="F2" s="116" t="s">
        <v>1</v>
      </c>
      <c r="G2" s="117"/>
      <c r="H2" s="156" t="str">
        <f>IF(Summary!H2="","",Summary!H2)</f>
        <v/>
      </c>
      <c r="I2" s="157"/>
      <c r="J2" s="158"/>
    </row>
    <row r="3" spans="1:16" ht="7.2" customHeight="1"/>
    <row r="4" spans="1:16">
      <c r="A4" s="29" t="s">
        <v>54</v>
      </c>
      <c r="C4" s="159" t="str">
        <f>IF(Summary!C5="","",Summary!C5)</f>
        <v/>
      </c>
      <c r="D4" s="160"/>
      <c r="E4" s="160"/>
      <c r="F4" s="160"/>
      <c r="G4" s="161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54"/>
      <c r="G5" s="155"/>
      <c r="H5" s="21" t="s">
        <v>5</v>
      </c>
      <c r="J5" s="77"/>
    </row>
    <row r="6" spans="1:16" ht="14.25" customHeight="1">
      <c r="B6" s="164" t="s">
        <v>6</v>
      </c>
      <c r="C6" s="165"/>
      <c r="D6" s="166" t="s">
        <v>7</v>
      </c>
      <c r="H6" s="21" t="s">
        <v>8</v>
      </c>
      <c r="J6" s="77"/>
    </row>
    <row r="7" spans="1:16">
      <c r="B7" s="165"/>
      <c r="C7" s="165"/>
      <c r="D7" s="166"/>
    </row>
    <row r="8" spans="1:16">
      <c r="A8" s="27"/>
      <c r="B8" s="167"/>
      <c r="C8" s="168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63"/>
      <c r="C9" s="163"/>
      <c r="D9" s="163"/>
      <c r="E9" s="163"/>
      <c r="F9" s="163"/>
      <c r="G9" s="163"/>
      <c r="H9" s="163"/>
      <c r="I9" s="163"/>
      <c r="J9" s="163"/>
      <c r="K9" s="30" t="b">
        <v>1</v>
      </c>
    </row>
    <row r="10" spans="1:16" hidden="1" outlineLevel="1">
      <c r="A10" s="171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4" t="s">
        <v>55</v>
      </c>
      <c r="N10" s="175"/>
      <c r="O10" s="175"/>
      <c r="P10" s="175"/>
    </row>
    <row r="11" spans="1:16" hidden="1" outlineLevel="1">
      <c r="A11" s="171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76">
        <f>D14+D19+D28+D37+D44+D51</f>
        <v>0</v>
      </c>
      <c r="N11" s="177"/>
      <c r="O11" s="177"/>
      <c r="P11" s="178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4" t="s">
        <v>106</v>
      </c>
      <c r="N13" s="175"/>
      <c r="O13" s="175"/>
      <c r="P13" s="175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76">
        <f>D15+D20+D29+D38+D45+D52</f>
        <v>0</v>
      </c>
      <c r="N14" s="177"/>
      <c r="O14" s="177"/>
      <c r="P14" s="178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0" t="b">
        <v>0</v>
      </c>
    </row>
    <row r="25" spans="1:11" ht="15" hidden="1" customHeight="1" outlineLevel="1">
      <c r="B25" s="166" t="s">
        <v>6</v>
      </c>
      <c r="C25" s="179"/>
      <c r="D25" s="166" t="s">
        <v>7</v>
      </c>
      <c r="J25" s="10"/>
    </row>
    <row r="26" spans="1:11" hidden="1" outlineLevel="1">
      <c r="B26" s="179"/>
      <c r="C26" s="179"/>
      <c r="D26" s="166"/>
      <c r="J26" s="10"/>
    </row>
    <row r="27" spans="1:11" hidden="1" outlineLevel="1">
      <c r="A27" s="27"/>
      <c r="B27" s="167"/>
      <c r="C27" s="168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2"/>
      <c r="E29" s="13"/>
      <c r="F29" s="63">
        <f>D29</f>
        <v>0</v>
      </c>
      <c r="G29" s="43"/>
      <c r="H29" s="63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62">
        <f>SUM(F28:F29)</f>
        <v>0</v>
      </c>
      <c r="G30" s="44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0" t="b">
        <v>0</v>
      </c>
    </row>
    <row r="34" spans="1:11" ht="15" hidden="1" customHeight="1" outlineLevel="1">
      <c r="B34" s="166" t="s">
        <v>6</v>
      </c>
      <c r="C34" s="179"/>
      <c r="D34" s="166" t="s">
        <v>7</v>
      </c>
    </row>
    <row r="35" spans="1:11" hidden="1" outlineLevel="1">
      <c r="B35" s="179"/>
      <c r="C35" s="179"/>
      <c r="D35" s="166"/>
    </row>
    <row r="36" spans="1:11" hidden="1" outlineLevel="1">
      <c r="A36" s="27"/>
      <c r="B36" s="167"/>
      <c r="C36" s="168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103</v>
      </c>
      <c r="B42" s="163"/>
      <c r="C42" s="163"/>
      <c r="D42" s="163"/>
      <c r="E42" s="163"/>
      <c r="F42" s="163"/>
      <c r="G42" s="163"/>
      <c r="H42" s="163"/>
      <c r="I42" s="163"/>
      <c r="J42" s="163"/>
      <c r="K42" s="30" t="b">
        <v>0</v>
      </c>
    </row>
    <row r="43" spans="1:11" hidden="1" outlineLevel="1">
      <c r="A43" s="180"/>
      <c r="B43" s="181"/>
      <c r="C43" s="182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104</v>
      </c>
      <c r="B49" s="163"/>
      <c r="C49" s="163"/>
      <c r="D49" s="163"/>
      <c r="E49" s="163"/>
      <c r="F49" s="163"/>
      <c r="G49" s="163"/>
      <c r="H49" s="163"/>
      <c r="I49" s="163"/>
      <c r="J49" s="163"/>
      <c r="K49" s="30" t="b">
        <v>0</v>
      </c>
    </row>
    <row r="50" spans="1:11" hidden="1" outlineLevel="1">
      <c r="A50" s="180"/>
      <c r="B50" s="181"/>
      <c r="C50" s="182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0" t="b">
        <v>0</v>
      </c>
    </row>
    <row r="57" spans="1:11" hidden="1" outlineLevel="1">
      <c r="A57" s="180"/>
      <c r="B57" s="181"/>
      <c r="C57" s="182"/>
      <c r="D57" s="166" t="s">
        <v>7</v>
      </c>
      <c r="H57" s="21" t="s">
        <v>5</v>
      </c>
      <c r="J57" s="77"/>
    </row>
    <row r="58" spans="1:11" ht="15" hidden="1" customHeight="1" outlineLevel="1">
      <c r="B58" s="185" t="s">
        <v>6</v>
      </c>
      <c r="C58" s="186"/>
      <c r="D58" s="166"/>
      <c r="H58" s="21" t="s">
        <v>8</v>
      </c>
      <c r="J58" s="77"/>
    </row>
    <row r="59" spans="1:11" hidden="1" outlineLevel="1">
      <c r="B59" s="167"/>
      <c r="C59" s="168"/>
      <c r="D59" s="31"/>
      <c r="G59" s="3"/>
    </row>
    <row r="60" spans="1:11" hidden="1" outlineLevel="1">
      <c r="A60" s="5" t="s">
        <v>35</v>
      </c>
      <c r="D60" s="79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0" t="b">
        <v>0</v>
      </c>
    </row>
    <row r="67" spans="1:11" hidden="1" outlineLevel="1">
      <c r="A67" s="180"/>
      <c r="B67" s="181"/>
      <c r="C67" s="182"/>
      <c r="D67" s="166" t="s">
        <v>7</v>
      </c>
      <c r="H67" s="21" t="s">
        <v>5</v>
      </c>
      <c r="J67" s="77"/>
    </row>
    <row r="68" spans="1:11" ht="15" hidden="1" customHeight="1" outlineLevel="1">
      <c r="B68" s="185" t="s">
        <v>6</v>
      </c>
      <c r="C68" s="186"/>
      <c r="D68" s="166"/>
      <c r="H68" s="21" t="s">
        <v>8</v>
      </c>
      <c r="J68" s="77"/>
    </row>
    <row r="69" spans="1:11" hidden="1" outlineLevel="1">
      <c r="B69" s="167"/>
      <c r="C69" s="168"/>
      <c r="D69" s="31"/>
      <c r="G69" s="3"/>
    </row>
    <row r="70" spans="1:11" hidden="1" outlineLevel="1">
      <c r="A70" s="5" t="s">
        <v>35</v>
      </c>
      <c r="D70" s="79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63"/>
      <c r="C82" s="163"/>
      <c r="D82" s="163"/>
      <c r="E82" s="163"/>
      <c r="F82" s="163"/>
      <c r="G82" s="163"/>
      <c r="H82" s="163"/>
      <c r="I82" s="163"/>
      <c r="J82" s="163"/>
      <c r="K82" s="30" t="b">
        <v>0</v>
      </c>
    </row>
    <row r="83" spans="1:11" hidden="1" outlineLevel="1">
      <c r="A83" s="5"/>
    </row>
    <row r="84" spans="1:11" hidden="1" outlineLevel="1">
      <c r="A84" s="11"/>
      <c r="B84" s="189" t="s">
        <v>43</v>
      </c>
      <c r="C84" s="190"/>
      <c r="D84" s="84"/>
      <c r="E84" s="75"/>
      <c r="F84" s="69"/>
      <c r="G84" s="83"/>
      <c r="H84" s="69"/>
    </row>
    <row r="85" spans="1:11" hidden="1" outlineLevel="1">
      <c r="A85" s="11" t="s">
        <v>47</v>
      </c>
      <c r="B85" s="183"/>
      <c r="C85" s="184"/>
      <c r="D85" s="68"/>
      <c r="E85" s="75"/>
      <c r="F85" s="69">
        <f t="shared" ref="F85:F88" si="0">D85</f>
        <v>0</v>
      </c>
      <c r="G85" s="17"/>
      <c r="H85" s="69">
        <f t="shared" ref="H85:H88" si="1">F85</f>
        <v>0</v>
      </c>
    </row>
    <row r="86" spans="1:11" hidden="1" outlineLevel="1">
      <c r="A86" s="11" t="s">
        <v>48</v>
      </c>
      <c r="B86" s="197"/>
      <c r="C86" s="184"/>
      <c r="D86" s="68"/>
      <c r="E86" s="75"/>
      <c r="F86" s="69">
        <f t="shared" si="0"/>
        <v>0</v>
      </c>
      <c r="G86" s="17"/>
      <c r="H86" s="69">
        <f t="shared" si="1"/>
        <v>0</v>
      </c>
    </row>
    <row r="87" spans="1:11" hidden="1" outlineLevel="1">
      <c r="A87" s="11" t="s">
        <v>49</v>
      </c>
      <c r="B87" s="183"/>
      <c r="C87" s="184"/>
      <c r="D87" s="68"/>
      <c r="E87" s="75"/>
      <c r="F87" s="69">
        <f t="shared" si="0"/>
        <v>0</v>
      </c>
      <c r="G87" s="17"/>
      <c r="H87" s="69">
        <f t="shared" si="1"/>
        <v>0</v>
      </c>
    </row>
    <row r="88" spans="1:11" hidden="1" outlineLevel="1">
      <c r="A88" s="11" t="s">
        <v>49</v>
      </c>
      <c r="B88" s="183"/>
      <c r="C88" s="184"/>
      <c r="D88" s="68"/>
      <c r="E88" s="75"/>
      <c r="F88" s="69">
        <f t="shared" si="0"/>
        <v>0</v>
      </c>
      <c r="G88" s="17"/>
      <c r="H88" s="69">
        <f t="shared" si="1"/>
        <v>0</v>
      </c>
    </row>
    <row r="89" spans="1:11" hidden="1" outlineLevel="1">
      <c r="A89" s="38"/>
      <c r="B89" s="197"/>
      <c r="C89" s="184"/>
      <c r="D89" s="68"/>
      <c r="E89" s="76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97"/>
      <c r="C90" s="184"/>
      <c r="D90" s="68"/>
      <c r="E90" s="76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58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70"/>
      <c r="C96" s="170"/>
      <c r="D96" s="170"/>
      <c r="E96" s="170"/>
      <c r="F96" s="170"/>
      <c r="G96" s="170"/>
      <c r="H96" s="170"/>
      <c r="I96" s="170"/>
      <c r="J96" s="170"/>
      <c r="K96" s="30" t="b">
        <v>1</v>
      </c>
    </row>
    <row r="97" spans="1:16" ht="15" hidden="1" customHeight="1" outlineLevel="1">
      <c r="A97" s="180"/>
      <c r="B97" s="181"/>
      <c r="C97" s="182"/>
      <c r="D97" s="166" t="s">
        <v>7</v>
      </c>
      <c r="H97" s="21" t="s">
        <v>5</v>
      </c>
      <c r="J97" s="72"/>
    </row>
    <row r="98" spans="1:16" ht="15" hidden="1" customHeight="1" outlineLevel="1">
      <c r="B98" s="185" t="s">
        <v>6</v>
      </c>
      <c r="C98" s="186"/>
      <c r="D98" s="166"/>
      <c r="H98" s="21" t="s">
        <v>8</v>
      </c>
      <c r="J98" s="77"/>
    </row>
    <row r="99" spans="1:16" s="30" customFormat="1" ht="15" hidden="1" customHeight="1" outlineLevel="1">
      <c r="A99" s="1"/>
      <c r="B99" s="167"/>
      <c r="C99" s="168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93"/>
      <c r="B108" s="194"/>
      <c r="C108" s="194"/>
      <c r="D108" s="194"/>
      <c r="E108" s="194"/>
      <c r="F108" s="194"/>
      <c r="G108" s="194"/>
      <c r="H108" s="194"/>
      <c r="I108" s="195"/>
      <c r="J108" s="196"/>
      <c r="L108" s="1"/>
      <c r="M108" s="1"/>
      <c r="N108" s="1"/>
      <c r="O108" s="1"/>
      <c r="P108" s="1"/>
    </row>
    <row r="109" spans="1:16" ht="15" thickTop="1"/>
  </sheetData>
  <sheetProtection algorithmName="SHA-512" hashValue="gooMogrujOYTxfWtC+qJXvItOU/vlqKLBqOU/YOPhvpv0qBzYpf7QhfLpF3+bbioaR44oxOnQEcKVGxTHh/Hhw==" saltValue="a+4n2PKz04l5fWg0Nfs5rA==" spinCount="100000" sheet="1" formatRows="0" selectLockedCells="1"/>
  <mergeCells count="53">
    <mergeCell ref="A96:J96"/>
    <mergeCell ref="A97:C97"/>
    <mergeCell ref="D97:D98"/>
    <mergeCell ref="B99:C99"/>
    <mergeCell ref="A108:J108"/>
    <mergeCell ref="B98:C98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25:C26"/>
    <mergeCell ref="D25:D26"/>
    <mergeCell ref="B27:C27"/>
    <mergeCell ref="A33:J33"/>
    <mergeCell ref="B34:C35"/>
    <mergeCell ref="D34:D35"/>
    <mergeCell ref="M10:P10"/>
    <mergeCell ref="M11:P11"/>
    <mergeCell ref="M13:P13"/>
    <mergeCell ref="M14:P14"/>
    <mergeCell ref="A18:J18"/>
    <mergeCell ref="A24:J24"/>
    <mergeCell ref="F5:G5"/>
    <mergeCell ref="B6:C7"/>
    <mergeCell ref="D6:D7"/>
    <mergeCell ref="B8:C8"/>
    <mergeCell ref="A9:J9"/>
    <mergeCell ref="A10:A11"/>
    <mergeCell ref="C4:G4"/>
    <mergeCell ref="A1:J1"/>
    <mergeCell ref="A2:B2"/>
    <mergeCell ref="F2:G2"/>
    <mergeCell ref="H2:J2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5546875" style="1" customWidth="1"/>
    <col min="17" max="16384" width="8.88671875" style="1"/>
  </cols>
  <sheetData>
    <row r="1" spans="1:16" ht="22.2" customHeight="1">
      <c r="A1" s="113" t="s">
        <v>95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5" customHeight="1">
      <c r="A2" s="114" t="s">
        <v>0</v>
      </c>
      <c r="B2" s="115"/>
      <c r="C2" s="97" t="str">
        <f>IF(Summary!C2="","",Summary!C2)</f>
        <v/>
      </c>
      <c r="D2" s="2"/>
      <c r="E2" s="2"/>
      <c r="F2" s="116" t="s">
        <v>1</v>
      </c>
      <c r="G2" s="117"/>
      <c r="H2" s="156" t="str">
        <f>IF(Summary!H2="","",Summary!H2)</f>
        <v/>
      </c>
      <c r="I2" s="157"/>
      <c r="J2" s="158"/>
    </row>
    <row r="3" spans="1:16" ht="7.2" customHeight="1"/>
    <row r="4" spans="1:16">
      <c r="A4" s="29" t="s">
        <v>59</v>
      </c>
      <c r="C4" s="159" t="str">
        <f>IF(Summary!C6="","",Summary!C6)</f>
        <v/>
      </c>
      <c r="D4" s="160"/>
      <c r="E4" s="160"/>
      <c r="F4" s="160"/>
      <c r="G4" s="161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54"/>
      <c r="G5" s="155"/>
      <c r="H5" s="21" t="s">
        <v>5</v>
      </c>
      <c r="J5" s="77"/>
    </row>
    <row r="6" spans="1:16">
      <c r="B6" s="164" t="s">
        <v>6</v>
      </c>
      <c r="C6" s="165"/>
      <c r="D6" s="166" t="s">
        <v>7</v>
      </c>
      <c r="H6" s="21" t="s">
        <v>8</v>
      </c>
      <c r="J6" s="77"/>
    </row>
    <row r="7" spans="1:16">
      <c r="B7" s="165"/>
      <c r="C7" s="165"/>
      <c r="D7" s="166"/>
    </row>
    <row r="8" spans="1:16">
      <c r="A8" s="27"/>
      <c r="B8" s="167"/>
      <c r="C8" s="168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63"/>
      <c r="C9" s="163"/>
      <c r="D9" s="163"/>
      <c r="E9" s="163"/>
      <c r="F9" s="163"/>
      <c r="G9" s="163"/>
      <c r="H9" s="163"/>
      <c r="I9" s="163"/>
      <c r="J9" s="163"/>
      <c r="K9" s="30" t="b">
        <v>0</v>
      </c>
    </row>
    <row r="10" spans="1:16" hidden="1" outlineLevel="1">
      <c r="A10" s="171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4" t="s">
        <v>60</v>
      </c>
      <c r="N10" s="175"/>
      <c r="O10" s="175"/>
      <c r="P10" s="175"/>
    </row>
    <row r="11" spans="1:16" hidden="1" outlineLevel="1">
      <c r="A11" s="171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76">
        <f>D14+D19+D28+D37+D44+D51</f>
        <v>0</v>
      </c>
      <c r="N11" s="177"/>
      <c r="O11" s="177"/>
      <c r="P11" s="178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4" t="s">
        <v>107</v>
      </c>
      <c r="N13" s="175"/>
      <c r="O13" s="175"/>
      <c r="P13" s="175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76">
        <f>D15+D20+D29+D38+D45+D52</f>
        <v>0</v>
      </c>
      <c r="N14" s="177"/>
      <c r="O14" s="177"/>
      <c r="P14" s="178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8"/>
      <c r="E19" s="8" t="s">
        <v>20</v>
      </c>
      <c r="F19" s="59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59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8"/>
      <c r="E20" s="13"/>
      <c r="F20" s="60">
        <f>D20</f>
        <v>0</v>
      </c>
      <c r="G20" s="43"/>
      <c r="H20" s="60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59">
        <f>SUM(F19:F20)</f>
        <v>0</v>
      </c>
      <c r="G21" s="44">
        <f>SUM(G19:G20)</f>
        <v>0</v>
      </c>
      <c r="H21" s="59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0" t="b">
        <v>0</v>
      </c>
    </row>
    <row r="25" spans="1:11" hidden="1" outlineLevel="1">
      <c r="B25" s="166" t="s">
        <v>6</v>
      </c>
      <c r="C25" s="179"/>
      <c r="D25" s="166" t="s">
        <v>7</v>
      </c>
      <c r="J25" s="10"/>
    </row>
    <row r="26" spans="1:11" hidden="1" outlineLevel="1">
      <c r="B26" s="179"/>
      <c r="C26" s="179"/>
      <c r="D26" s="166"/>
      <c r="F26" s="3"/>
      <c r="J26" s="10"/>
    </row>
    <row r="27" spans="1:11" hidden="1" outlineLevel="1">
      <c r="A27" s="27"/>
      <c r="B27" s="167"/>
      <c r="C27" s="168"/>
      <c r="D27" s="31"/>
      <c r="F27" s="3"/>
      <c r="G27" s="3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0" t="b">
        <v>0</v>
      </c>
    </row>
    <row r="34" spans="1:11" hidden="1" outlineLevel="1">
      <c r="B34" s="166" t="s">
        <v>6</v>
      </c>
      <c r="C34" s="166"/>
      <c r="D34" s="166" t="s">
        <v>7</v>
      </c>
    </row>
    <row r="35" spans="1:11" hidden="1" outlineLevel="1">
      <c r="B35" s="166"/>
      <c r="C35" s="166"/>
      <c r="D35" s="166"/>
    </row>
    <row r="36" spans="1:11" hidden="1" outlineLevel="1">
      <c r="A36" s="27"/>
      <c r="B36" s="167"/>
      <c r="C36" s="168"/>
      <c r="D36" s="31"/>
      <c r="F36" s="3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65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103</v>
      </c>
      <c r="B42" s="163"/>
      <c r="C42" s="163"/>
      <c r="D42" s="163"/>
      <c r="E42" s="163"/>
      <c r="F42" s="163"/>
      <c r="G42" s="163"/>
      <c r="H42" s="163"/>
      <c r="I42" s="163"/>
      <c r="J42" s="163"/>
      <c r="K42" s="30" t="b">
        <v>0</v>
      </c>
    </row>
    <row r="43" spans="1:11" hidden="1" outlineLevel="1">
      <c r="A43" s="180"/>
      <c r="B43" s="181"/>
      <c r="C43" s="182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104</v>
      </c>
      <c r="B49" s="163"/>
      <c r="C49" s="163"/>
      <c r="D49" s="163"/>
      <c r="E49" s="163"/>
      <c r="F49" s="163"/>
      <c r="G49" s="163"/>
      <c r="H49" s="163"/>
      <c r="I49" s="163"/>
      <c r="J49" s="163"/>
      <c r="K49" s="30" t="b">
        <v>0</v>
      </c>
    </row>
    <row r="50" spans="1:11" hidden="1" outlineLevel="1">
      <c r="A50" s="180"/>
      <c r="B50" s="181"/>
      <c r="C50" s="182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0" t="b">
        <v>0</v>
      </c>
    </row>
    <row r="57" spans="1:11" ht="15" hidden="1" customHeight="1" outlineLevel="1">
      <c r="A57" s="180"/>
      <c r="B57" s="181"/>
      <c r="C57" s="182"/>
      <c r="D57" s="166" t="s">
        <v>7</v>
      </c>
      <c r="H57" s="21" t="s">
        <v>5</v>
      </c>
      <c r="J57" s="77"/>
    </row>
    <row r="58" spans="1:11" ht="15" hidden="1" customHeight="1" outlineLevel="1">
      <c r="B58" s="185" t="s">
        <v>6</v>
      </c>
      <c r="C58" s="186"/>
      <c r="D58" s="166"/>
      <c r="H58" s="21" t="s">
        <v>8</v>
      </c>
      <c r="J58" s="77"/>
    </row>
    <row r="59" spans="1:11" hidden="1" outlineLevel="1">
      <c r="B59" s="167"/>
      <c r="C59" s="168"/>
      <c r="D59" s="31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0" t="b">
        <v>0</v>
      </c>
    </row>
    <row r="67" spans="1:11" hidden="1" outlineLevel="1">
      <c r="A67" s="180"/>
      <c r="B67" s="181"/>
      <c r="C67" s="182"/>
      <c r="D67" s="166" t="s">
        <v>7</v>
      </c>
      <c r="H67" s="21" t="s">
        <v>5</v>
      </c>
      <c r="J67" s="77"/>
    </row>
    <row r="68" spans="1:11" ht="15" hidden="1" customHeight="1" outlineLevel="1">
      <c r="B68" s="185" t="s">
        <v>6</v>
      </c>
      <c r="C68" s="186"/>
      <c r="D68" s="166"/>
      <c r="H68" s="21" t="s">
        <v>8</v>
      </c>
      <c r="J68" s="77"/>
    </row>
    <row r="69" spans="1:11" hidden="1" outlineLevel="1">
      <c r="B69" s="167"/>
      <c r="C69" s="168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63"/>
      <c r="C82" s="163"/>
      <c r="D82" s="163"/>
      <c r="E82" s="163"/>
      <c r="F82" s="163"/>
      <c r="G82" s="163"/>
      <c r="H82" s="163"/>
      <c r="I82" s="163"/>
      <c r="J82" s="163"/>
      <c r="K82" s="30" t="b">
        <v>0</v>
      </c>
    </row>
    <row r="83" spans="1:11" hidden="1" outlineLevel="1">
      <c r="A83" s="5"/>
    </row>
    <row r="84" spans="1:11" hidden="1" outlineLevel="1">
      <c r="A84" s="11"/>
      <c r="B84" s="189" t="s">
        <v>43</v>
      </c>
      <c r="C84" s="190"/>
      <c r="D84" s="84"/>
      <c r="E84" s="8"/>
      <c r="F84" s="69"/>
      <c r="G84" s="83"/>
      <c r="H84" s="69"/>
    </row>
    <row r="85" spans="1:11" hidden="1" outlineLevel="1">
      <c r="A85" s="11" t="s">
        <v>47</v>
      </c>
      <c r="B85" s="183"/>
      <c r="C85" s="184"/>
      <c r="D85" s="68"/>
      <c r="E85" s="8"/>
      <c r="F85" s="69">
        <f t="shared" ref="F85:F88" si="0">D85</f>
        <v>0</v>
      </c>
      <c r="G85" s="37"/>
      <c r="H85" s="69">
        <f t="shared" ref="H85:H88" si="1">F85</f>
        <v>0</v>
      </c>
    </row>
    <row r="86" spans="1:11" hidden="1" outlineLevel="1">
      <c r="A86" s="11" t="s">
        <v>48</v>
      </c>
      <c r="B86" s="197"/>
      <c r="C86" s="184"/>
      <c r="D86" s="68"/>
      <c r="E86" s="8"/>
      <c r="F86" s="69">
        <f t="shared" si="0"/>
        <v>0</v>
      </c>
      <c r="G86" s="37"/>
      <c r="H86" s="69">
        <f t="shared" si="1"/>
        <v>0</v>
      </c>
    </row>
    <row r="87" spans="1:11" hidden="1" outlineLevel="1">
      <c r="A87" s="11" t="s">
        <v>49</v>
      </c>
      <c r="B87" s="183"/>
      <c r="C87" s="184"/>
      <c r="D87" s="68"/>
      <c r="E87" s="8"/>
      <c r="F87" s="69">
        <f t="shared" si="0"/>
        <v>0</v>
      </c>
      <c r="G87" s="37"/>
      <c r="H87" s="69">
        <f t="shared" si="1"/>
        <v>0</v>
      </c>
    </row>
    <row r="88" spans="1:11" hidden="1" outlineLevel="1">
      <c r="A88" s="11" t="s">
        <v>49</v>
      </c>
      <c r="B88" s="183"/>
      <c r="C88" s="184"/>
      <c r="D88" s="68"/>
      <c r="E88" s="8"/>
      <c r="F88" s="69">
        <f t="shared" si="0"/>
        <v>0</v>
      </c>
      <c r="G88" s="37"/>
      <c r="H88" s="69">
        <f t="shared" si="1"/>
        <v>0</v>
      </c>
    </row>
    <row r="89" spans="1:11" hidden="1" outlineLevel="1">
      <c r="A89" s="38"/>
      <c r="B89" s="197"/>
      <c r="C89" s="184"/>
      <c r="D89" s="68"/>
      <c r="E89" s="8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97"/>
      <c r="C90" s="184"/>
      <c r="D90" s="68"/>
      <c r="E90" s="8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61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70"/>
      <c r="C96" s="170"/>
      <c r="D96" s="170"/>
      <c r="E96" s="170"/>
      <c r="F96" s="170"/>
      <c r="G96" s="170"/>
      <c r="H96" s="170"/>
      <c r="I96" s="170"/>
      <c r="J96" s="170"/>
      <c r="K96" s="30" t="b">
        <v>1</v>
      </c>
    </row>
    <row r="97" spans="1:16" ht="15" hidden="1" customHeight="1" outlineLevel="1">
      <c r="A97" s="180"/>
      <c r="B97" s="181"/>
      <c r="C97" s="182"/>
      <c r="D97" s="166" t="s">
        <v>7</v>
      </c>
      <c r="H97" s="21" t="s">
        <v>5</v>
      </c>
      <c r="J97" s="72"/>
    </row>
    <row r="98" spans="1:16" ht="15" hidden="1" customHeight="1" outlineLevel="1">
      <c r="B98" s="185" t="s">
        <v>6</v>
      </c>
      <c r="C98" s="186"/>
      <c r="D98" s="166"/>
      <c r="H98" s="21" t="s">
        <v>8</v>
      </c>
      <c r="J98" s="77"/>
    </row>
    <row r="99" spans="1:16" s="30" customFormat="1" ht="15" hidden="1" customHeight="1" outlineLevel="1">
      <c r="A99" s="1"/>
      <c r="B99" s="167"/>
      <c r="C99" s="168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93"/>
      <c r="B108" s="194"/>
      <c r="C108" s="194"/>
      <c r="D108" s="194"/>
      <c r="E108" s="194"/>
      <c r="F108" s="194"/>
      <c r="G108" s="194"/>
      <c r="H108" s="194"/>
      <c r="I108" s="195"/>
      <c r="J108" s="196"/>
      <c r="L108" s="1"/>
      <c r="M108" s="1"/>
      <c r="N108" s="1"/>
      <c r="O108" s="1"/>
      <c r="P108" s="1"/>
    </row>
    <row r="109" spans="1:16" ht="15" thickTop="1"/>
  </sheetData>
  <sheetProtection algorithmName="SHA-512" hashValue="Uau+/+F5oMuToJirget3zXB2/oAxptrx4HXk7vmV6TlR6/DHEInJ7P2tP9bQuSt/8EtLhCBJOoAMoWgHZZZnaA==" saltValue="FIpi/EUrvhhiUgQ+ToMeQQ==" spinCount="100000" sheet="1" formatRows="0" selectLockedCells="1"/>
  <mergeCells count="53">
    <mergeCell ref="A96:J96"/>
    <mergeCell ref="A97:C97"/>
    <mergeCell ref="D97:D98"/>
    <mergeCell ref="B99:C99"/>
    <mergeCell ref="A108:J108"/>
    <mergeCell ref="B98:C9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3.44140625" style="1" customWidth="1"/>
    <col min="13" max="15" width="8.88671875" style="1"/>
    <col min="16" max="16" width="12" style="1" customWidth="1"/>
    <col min="17" max="16384" width="8.88671875" style="1"/>
  </cols>
  <sheetData>
    <row r="1" spans="1:16" ht="22.2" customHeight="1">
      <c r="A1" s="113" t="s">
        <v>96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5" customHeight="1">
      <c r="A2" s="114" t="s">
        <v>0</v>
      </c>
      <c r="B2" s="115"/>
      <c r="C2" s="97" t="str">
        <f>IF(Summary!C2="","",Summary!C2)</f>
        <v/>
      </c>
      <c r="D2" s="2"/>
      <c r="E2" s="2"/>
      <c r="F2" s="116" t="s">
        <v>1</v>
      </c>
      <c r="G2" s="117"/>
      <c r="H2" s="156" t="str">
        <f>IF(Summary!H2="","",Summary!H2)</f>
        <v/>
      </c>
      <c r="I2" s="157"/>
      <c r="J2" s="158"/>
    </row>
    <row r="3" spans="1:16" ht="7.2" customHeight="1"/>
    <row r="4" spans="1:16">
      <c r="A4" s="29" t="s">
        <v>62</v>
      </c>
      <c r="C4" s="159" t="str">
        <f>IF(Summary!C7="","",Summary!C7)</f>
        <v/>
      </c>
      <c r="D4" s="160"/>
      <c r="E4" s="160"/>
      <c r="F4" s="160"/>
      <c r="G4" s="161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54"/>
      <c r="G5" s="155"/>
      <c r="H5" s="21" t="s">
        <v>5</v>
      </c>
      <c r="J5" s="77"/>
    </row>
    <row r="6" spans="1:16">
      <c r="B6" s="164" t="s">
        <v>6</v>
      </c>
      <c r="C6" s="165"/>
      <c r="D6" s="166" t="s">
        <v>7</v>
      </c>
      <c r="H6" s="21" t="s">
        <v>8</v>
      </c>
      <c r="J6" s="77"/>
    </row>
    <row r="7" spans="1:16">
      <c r="B7" s="165"/>
      <c r="C7" s="165"/>
      <c r="D7" s="166"/>
    </row>
    <row r="8" spans="1:16">
      <c r="A8" s="27"/>
      <c r="B8" s="198"/>
      <c r="C8" s="199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63"/>
      <c r="C9" s="163"/>
      <c r="D9" s="163"/>
      <c r="E9" s="163"/>
      <c r="F9" s="163"/>
      <c r="G9" s="163"/>
      <c r="H9" s="163"/>
      <c r="I9" s="163"/>
      <c r="J9" s="163"/>
      <c r="K9" s="30" t="b">
        <v>0</v>
      </c>
    </row>
    <row r="10" spans="1:16" hidden="1" outlineLevel="1">
      <c r="A10" s="171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4" t="s">
        <v>63</v>
      </c>
      <c r="N10" s="175"/>
      <c r="O10" s="175"/>
      <c r="P10" s="175"/>
    </row>
    <row r="11" spans="1:16" hidden="1" outlineLevel="1">
      <c r="A11" s="171"/>
      <c r="B11" s="31"/>
      <c r="C11" s="32"/>
      <c r="D11" s="26">
        <f>B11*C11</f>
        <v>0</v>
      </c>
      <c r="E11" s="4"/>
      <c r="F11" s="67">
        <f>D11*B8</f>
        <v>0</v>
      </c>
      <c r="G11" s="40">
        <v>12</v>
      </c>
      <c r="H11" s="67">
        <f>F11/G11</f>
        <v>0</v>
      </c>
      <c r="M11" s="176">
        <f>D14+D19+D28+D37+D44+D51</f>
        <v>0</v>
      </c>
      <c r="N11" s="177"/>
      <c r="O11" s="177"/>
      <c r="P11" s="178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4" t="s">
        <v>108</v>
      </c>
      <c r="N13" s="175"/>
      <c r="O13" s="175"/>
      <c r="P13" s="175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76">
        <f>D15+D20+D29+D38+D45+D52</f>
        <v>0</v>
      </c>
      <c r="N14" s="177"/>
      <c r="O14" s="177"/>
      <c r="P14" s="178"/>
    </row>
    <row r="15" spans="1:16" hidden="1" outlineLevel="1">
      <c r="A15" s="11" t="s">
        <v>22</v>
      </c>
      <c r="B15" s="8"/>
      <c r="C15" s="101"/>
      <c r="D15" s="58"/>
      <c r="E15" s="13"/>
      <c r="F15" s="60">
        <f>D15</f>
        <v>0</v>
      </c>
      <c r="G15" s="43"/>
      <c r="H15" s="60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59">
        <f>SUM(F14:F15)</f>
        <v>0</v>
      </c>
      <c r="G16" s="44">
        <f>SUM(G14:G15)</f>
        <v>0</v>
      </c>
      <c r="H16" s="59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0" t="b">
        <v>0</v>
      </c>
    </row>
    <row r="25" spans="1:11" hidden="1" outlineLevel="1">
      <c r="B25" s="166" t="s">
        <v>6</v>
      </c>
      <c r="C25" s="179"/>
      <c r="D25" s="166" t="s">
        <v>7</v>
      </c>
      <c r="J25" s="10"/>
    </row>
    <row r="26" spans="1:11" hidden="1" outlineLevel="1">
      <c r="B26" s="179"/>
      <c r="C26" s="179"/>
      <c r="D26" s="166"/>
      <c r="J26" s="10"/>
    </row>
    <row r="27" spans="1:11" hidden="1" outlineLevel="1">
      <c r="A27" s="27"/>
      <c r="B27" s="167"/>
      <c r="C27" s="168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0" t="b">
        <v>0</v>
      </c>
    </row>
    <row r="34" spans="1:11" hidden="1" outlineLevel="1">
      <c r="B34" s="166" t="s">
        <v>6</v>
      </c>
      <c r="C34" s="166"/>
      <c r="D34" s="166" t="s">
        <v>7</v>
      </c>
    </row>
    <row r="35" spans="1:11" hidden="1" outlineLevel="1">
      <c r="B35" s="166"/>
      <c r="C35" s="166"/>
      <c r="D35" s="166"/>
    </row>
    <row r="36" spans="1:11" hidden="1" outlineLevel="1">
      <c r="A36" s="27"/>
      <c r="B36" s="167"/>
      <c r="C36" s="168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103</v>
      </c>
      <c r="B42" s="163"/>
      <c r="C42" s="163"/>
      <c r="D42" s="163"/>
      <c r="E42" s="163"/>
      <c r="F42" s="163"/>
      <c r="G42" s="163"/>
      <c r="H42" s="163"/>
      <c r="I42" s="163"/>
      <c r="J42" s="163"/>
      <c r="K42" s="30" t="b">
        <v>0</v>
      </c>
    </row>
    <row r="43" spans="1:11" hidden="1" outlineLevel="1">
      <c r="A43" s="180"/>
      <c r="B43" s="181"/>
      <c r="C43" s="182"/>
    </row>
    <row r="44" spans="1:11" hidden="1" outlineLevel="1">
      <c r="A44" s="11" t="s">
        <v>21</v>
      </c>
      <c r="B44" s="7"/>
      <c r="C44" s="95" t="s">
        <v>21</v>
      </c>
      <c r="D44" s="52"/>
      <c r="E44" s="8" t="s">
        <v>20</v>
      </c>
      <c r="F44" s="62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2"/>
      <c r="E45" s="13"/>
      <c r="F45" s="63">
        <f>D45</f>
        <v>0</v>
      </c>
      <c r="G45" s="43"/>
      <c r="H45" s="63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62">
        <f>SUM(F44:F45)</f>
        <v>0</v>
      </c>
      <c r="G46" s="44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104</v>
      </c>
      <c r="B49" s="163"/>
      <c r="C49" s="163"/>
      <c r="D49" s="163"/>
      <c r="E49" s="163"/>
      <c r="F49" s="163"/>
      <c r="G49" s="163"/>
      <c r="H49" s="163"/>
      <c r="I49" s="163"/>
      <c r="J49" s="163"/>
      <c r="K49" s="30" t="b">
        <v>0</v>
      </c>
    </row>
    <row r="50" spans="1:11" hidden="1" outlineLevel="1">
      <c r="A50" s="180"/>
      <c r="B50" s="181"/>
      <c r="C50" s="182"/>
    </row>
    <row r="51" spans="1:11" hidden="1" outlineLevel="1">
      <c r="A51" s="11" t="s">
        <v>21</v>
      </c>
      <c r="B51" s="7"/>
      <c r="C51" s="95" t="s">
        <v>21</v>
      </c>
      <c r="D51" s="52"/>
      <c r="E51" s="8" t="s">
        <v>20</v>
      </c>
      <c r="F51" s="62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2"/>
      <c r="E52" s="13"/>
      <c r="F52" s="63">
        <f>D52</f>
        <v>0</v>
      </c>
      <c r="G52" s="43"/>
      <c r="H52" s="63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62">
        <f>SUM(F51:F52)</f>
        <v>0</v>
      </c>
      <c r="G53" s="44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0" t="b">
        <v>0</v>
      </c>
    </row>
    <row r="57" spans="1:11" hidden="1" outlineLevel="1">
      <c r="A57" s="180"/>
      <c r="B57" s="181"/>
      <c r="C57" s="182"/>
      <c r="D57" s="166" t="s">
        <v>7</v>
      </c>
      <c r="H57" s="21" t="s">
        <v>5</v>
      </c>
      <c r="J57" s="77"/>
    </row>
    <row r="58" spans="1:11" ht="15" hidden="1" customHeight="1" outlineLevel="1">
      <c r="B58" s="185" t="s">
        <v>6</v>
      </c>
      <c r="C58" s="186"/>
      <c r="D58" s="166"/>
      <c r="H58" s="21" t="s">
        <v>8</v>
      </c>
      <c r="J58" s="77"/>
    </row>
    <row r="59" spans="1:11" hidden="1" outlineLevel="1">
      <c r="B59" s="167"/>
      <c r="C59" s="168"/>
      <c r="D59" s="31"/>
      <c r="F59" s="3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6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0" t="b">
        <v>0</v>
      </c>
    </row>
    <row r="67" spans="1:11" hidden="1" outlineLevel="1">
      <c r="A67" s="180"/>
      <c r="B67" s="181"/>
      <c r="C67" s="182"/>
      <c r="D67" s="166" t="s">
        <v>7</v>
      </c>
      <c r="H67" s="21" t="s">
        <v>5</v>
      </c>
      <c r="J67" s="77"/>
    </row>
    <row r="68" spans="1:11" ht="15" hidden="1" customHeight="1" outlineLevel="1">
      <c r="B68" s="185" t="s">
        <v>6</v>
      </c>
      <c r="C68" s="186"/>
      <c r="D68" s="166"/>
      <c r="H68" s="21" t="s">
        <v>8</v>
      </c>
      <c r="J68" s="77"/>
    </row>
    <row r="69" spans="1:11" hidden="1" outlineLevel="1">
      <c r="B69" s="167"/>
      <c r="C69" s="168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64"/>
      <c r="E78" s="8"/>
      <c r="F78" s="62">
        <f>D78</f>
        <v>0</v>
      </c>
      <c r="G78" s="54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62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63"/>
      <c r="C82" s="163"/>
      <c r="D82" s="163"/>
      <c r="E82" s="163"/>
      <c r="F82" s="163"/>
      <c r="G82" s="163"/>
      <c r="H82" s="163"/>
      <c r="I82" s="163"/>
      <c r="J82" s="163"/>
      <c r="K82" s="30" t="b">
        <v>0</v>
      </c>
    </row>
    <row r="83" spans="1:11" hidden="1" outlineLevel="1">
      <c r="A83" s="5"/>
    </row>
    <row r="84" spans="1:11" hidden="1" outlineLevel="1">
      <c r="A84" s="11"/>
      <c r="B84" s="189" t="s">
        <v>43</v>
      </c>
      <c r="C84" s="190"/>
      <c r="D84" s="85"/>
      <c r="E84" s="8"/>
      <c r="F84" s="55"/>
      <c r="G84" s="83"/>
      <c r="H84" s="55"/>
    </row>
    <row r="85" spans="1:11" hidden="1" outlineLevel="1">
      <c r="A85" s="11" t="s">
        <v>47</v>
      </c>
      <c r="B85" s="183"/>
      <c r="C85" s="184"/>
      <c r="D85" s="61"/>
      <c r="E85" s="8"/>
      <c r="F85" s="55">
        <f t="shared" ref="F85:F88" si="0">D85</f>
        <v>0</v>
      </c>
      <c r="G85" s="37"/>
      <c r="H85" s="55">
        <f>F85</f>
        <v>0</v>
      </c>
    </row>
    <row r="86" spans="1:11" hidden="1" outlineLevel="1">
      <c r="A86" s="11" t="s">
        <v>48</v>
      </c>
      <c r="B86" s="197"/>
      <c r="C86" s="184"/>
      <c r="D86" s="61"/>
      <c r="E86" s="8"/>
      <c r="F86" s="55">
        <f t="shared" si="0"/>
        <v>0</v>
      </c>
      <c r="G86" s="37"/>
      <c r="H86" s="55">
        <f t="shared" ref="H86:H88" si="1">F86</f>
        <v>0</v>
      </c>
    </row>
    <row r="87" spans="1:11" hidden="1" outlineLevel="1">
      <c r="A87" s="11" t="s">
        <v>49</v>
      </c>
      <c r="B87" s="183"/>
      <c r="C87" s="184"/>
      <c r="D87" s="61"/>
      <c r="E87" s="8"/>
      <c r="F87" s="55">
        <f t="shared" si="0"/>
        <v>0</v>
      </c>
      <c r="G87" s="37"/>
      <c r="H87" s="55">
        <f t="shared" si="1"/>
        <v>0</v>
      </c>
    </row>
    <row r="88" spans="1:11" hidden="1" outlineLevel="1">
      <c r="A88" s="11" t="s">
        <v>49</v>
      </c>
      <c r="B88" s="183"/>
      <c r="C88" s="184"/>
      <c r="D88" s="61"/>
      <c r="E88" s="8"/>
      <c r="F88" s="55">
        <f t="shared" si="0"/>
        <v>0</v>
      </c>
      <c r="G88" s="37"/>
      <c r="H88" s="55">
        <f t="shared" si="1"/>
        <v>0</v>
      </c>
    </row>
    <row r="89" spans="1:11" hidden="1" outlineLevel="1">
      <c r="A89" s="38"/>
      <c r="B89" s="197"/>
      <c r="C89" s="184"/>
      <c r="D89" s="61"/>
      <c r="E89" s="8" t="str">
        <f>IF(ISBLANK(A89),"",IF(A89="weekly","X52",IF(A89="BIWEEKLY","X26",IF(A89="SEMIMONTHLY","X24",IF(A89="MONTHLY","X12",IF(A89="ANNUALLY",""))))))</f>
        <v/>
      </c>
      <c r="F89" s="55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5">
        <f>IF(F89="0","$0.00",F89/12)</f>
        <v>0</v>
      </c>
    </row>
    <row r="90" spans="1:11" ht="15" hidden="1" outlineLevel="1" thickBot="1">
      <c r="A90" s="38"/>
      <c r="B90" s="197"/>
      <c r="C90" s="184"/>
      <c r="D90" s="61"/>
      <c r="E90" s="8" t="str">
        <f>IF(ISBLANK(A90),"",IF(A90="weekly","X52",IF(A90="BIWEEKLY","X26",IF(A90="SEMIMONTHLY","X24",IF(A90="MONTHLY","X12",IF(A90="ANNUALLY",""))))))</f>
        <v/>
      </c>
      <c r="F90" s="55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5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64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70"/>
      <c r="C96" s="170"/>
      <c r="D96" s="170"/>
      <c r="E96" s="170"/>
      <c r="F96" s="170"/>
      <c r="G96" s="170"/>
      <c r="H96" s="170"/>
      <c r="I96" s="170"/>
      <c r="J96" s="170"/>
      <c r="K96" s="30" t="b">
        <v>1</v>
      </c>
    </row>
    <row r="97" spans="1:16" ht="15" hidden="1" customHeight="1" outlineLevel="1">
      <c r="A97" s="180"/>
      <c r="B97" s="181"/>
      <c r="C97" s="182"/>
      <c r="D97" s="166" t="s">
        <v>7</v>
      </c>
      <c r="H97" s="21" t="s">
        <v>5</v>
      </c>
      <c r="J97" s="72"/>
    </row>
    <row r="98" spans="1:16" ht="15" hidden="1" customHeight="1" outlineLevel="1">
      <c r="B98" s="185" t="s">
        <v>6</v>
      </c>
      <c r="C98" s="186"/>
      <c r="D98" s="166"/>
      <c r="H98" s="21" t="s">
        <v>8</v>
      </c>
      <c r="J98" s="77"/>
    </row>
    <row r="99" spans="1:16" s="30" customFormat="1" ht="15" hidden="1" customHeight="1" outlineLevel="1">
      <c r="A99" s="1"/>
      <c r="B99" s="167"/>
      <c r="C99" s="168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93"/>
      <c r="B108" s="194"/>
      <c r="C108" s="194"/>
      <c r="D108" s="194"/>
      <c r="E108" s="194"/>
      <c r="F108" s="194"/>
      <c r="G108" s="194"/>
      <c r="H108" s="194"/>
      <c r="I108" s="195"/>
      <c r="J108" s="196"/>
      <c r="L108" s="1"/>
      <c r="M108" s="1"/>
      <c r="N108" s="1"/>
      <c r="O108" s="1"/>
      <c r="P108" s="1"/>
    </row>
    <row r="109" spans="1:16" ht="15" thickTop="1"/>
  </sheetData>
  <sheetProtection algorithmName="SHA-512" hashValue="9oLzfhT6Hk4GOPPU213dAgWoyuqw9W8+yQ+z2Ais1UzNwJIzWzSDz4Zz/hAXGygtc0pj+xbbzNyhE4DF1Jtuew==" saltValue="EvHfAsh8Tx9BcURB2+Iv9A==" spinCount="100000" sheet="1" formatRows="0" selectLockedCells="1"/>
  <mergeCells count="53"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A49:J49"/>
    <mergeCell ref="A50:C50"/>
    <mergeCell ref="A56:J56"/>
    <mergeCell ref="A57:C57"/>
    <mergeCell ref="D57:D58"/>
    <mergeCell ref="B58:C58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Campbell, Natoya</cp:lastModifiedBy>
  <cp:revision/>
  <cp:lastPrinted>2025-12-30T19:21:31Z</cp:lastPrinted>
  <dcterms:created xsi:type="dcterms:W3CDTF">2025-03-06T18:20:45Z</dcterms:created>
  <dcterms:modified xsi:type="dcterms:W3CDTF">2026-03-20T16:03:52Z</dcterms:modified>
  <cp:category/>
  <cp:contentStatus/>
</cp:coreProperties>
</file>