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 ADMIN\WEBSITE FORMS-LABELS-TEMPLATES\WEBSITE FORMS\Website Forms\2021\"/>
    </mc:Choice>
  </mc:AlternateContent>
  <bookViews>
    <workbookView xWindow="0" yWindow="0" windowWidth="28800" windowHeight="12000" tabRatio="918"/>
  </bookViews>
  <sheets>
    <sheet name="Cost Certification Guideline" sheetId="28" r:id="rId1"/>
    <sheet name="G.C. Cost Cert Checklist" sheetId="25" r:id="rId2"/>
    <sheet name="Gen.Contr. Cert. of Actual Cost" sheetId="4" r:id="rId3"/>
    <sheet name="G.C.Cost Data Sheet-Stip Sum" sheetId="5" state="hidden" r:id="rId4"/>
    <sheet name="G.C.Cost Data Sheet-GMP" sheetId="21" state="hidden" r:id="rId5"/>
    <sheet name="Mort.-LIHTCCost Cert Checklist " sheetId="27" r:id="rId6"/>
    <sheet name="Mortgagor's-LIHTC Cost Cert." sheetId="6" r:id="rId7"/>
    <sheet name="Placed In Service Date Cert." sheetId="22" r:id="rId8"/>
    <sheet name="Syndicator Investor Cert" sheetId="23" r:id="rId9"/>
    <sheet name="Request for 8609" sheetId="24" r:id="rId10"/>
    <sheet name="Total Development Costs" sheetId="8" state="hidden" r:id="rId11"/>
    <sheet name="Tax Credit Gap Analysis" sheetId="9" state="hidden" r:id="rId12"/>
    <sheet name="Adj. for Cost Overrun (Savings)" sheetId="11" state="hidden" r:id="rId13"/>
    <sheet name="Bldg Sched Rehab-NC Credit" sheetId="17" r:id="rId14"/>
    <sheet name="Bldg Sched-ACQ Credit " sheetId="18" r:id="rId15"/>
    <sheet name="Subst. Compl Let 9-24-13" sheetId="1" state="hidden" r:id="rId16"/>
    <sheet name="MAX MORTGAGE LTR" sheetId="12" state="hidden" r:id="rId17"/>
    <sheet name="Supplement Cost Cert." sheetId="14" state="hidden" r:id="rId18"/>
    <sheet name="Supplemental Cost Certification" sheetId="16" state="hidden" r:id="rId19"/>
    <sheet name="Sheet1" sheetId="20" r:id="rId20"/>
  </sheets>
  <definedNames>
    <definedName name="A" localSheetId="12">#REF!</definedName>
    <definedName name="A" localSheetId="13">#REF!</definedName>
    <definedName name="A" localSheetId="14">#REF!</definedName>
    <definedName name="A" localSheetId="4">#REF!</definedName>
    <definedName name="A" localSheetId="5">#REF!</definedName>
    <definedName name="A" localSheetId="18">#REF!</definedName>
    <definedName name="A">#REF!</definedName>
    <definedName name="B" localSheetId="12">#REF!</definedName>
    <definedName name="B" localSheetId="13">#REF!</definedName>
    <definedName name="B" localSheetId="14">#REF!</definedName>
    <definedName name="B" localSheetId="4">#REF!</definedName>
    <definedName name="B" localSheetId="5">#REF!</definedName>
    <definedName name="B" localSheetId="18">#REF!</definedName>
    <definedName name="B">#REF!</definedName>
    <definedName name="C_" localSheetId="12">#REF!</definedName>
    <definedName name="C_" localSheetId="13">#REF!</definedName>
    <definedName name="C_" localSheetId="14">#REF!</definedName>
    <definedName name="C_" localSheetId="4">#REF!</definedName>
    <definedName name="C_" localSheetId="5">#REF!</definedName>
    <definedName name="C_" localSheetId="18">#REF!</definedName>
    <definedName name="C_">#REF!</definedName>
    <definedName name="form8609" localSheetId="9">'Request for 8609'!$A$1</definedName>
    <definedName name="letter" localSheetId="8">'Syndicator Investor Cert'!$A$1</definedName>
    <definedName name="MortCert" localSheetId="7">'Placed In Service Date Cert.'!$A$1</definedName>
    <definedName name="N" localSheetId="13">#REF!</definedName>
    <definedName name="N" localSheetId="14">#REF!</definedName>
    <definedName name="N" localSheetId="4">#REF!</definedName>
    <definedName name="N" localSheetId="5">#REF!</definedName>
    <definedName name="N" localSheetId="18">#REF!</definedName>
    <definedName name="N">#REF!</definedName>
    <definedName name="P" localSheetId="13">#REF!</definedName>
    <definedName name="P" localSheetId="14">#REF!</definedName>
    <definedName name="P" localSheetId="4">#REF!</definedName>
    <definedName name="P" localSheetId="5">#REF!</definedName>
    <definedName name="P" localSheetId="18">#REF!</definedName>
    <definedName name="P">#REF!</definedName>
    <definedName name="_xlnm.Print_Area" localSheetId="12">'Adj. for Cost Overrun (Savings)'!$A$1:$F$95</definedName>
    <definedName name="_xlnm.Print_Area" localSheetId="13">'Bldg Sched Rehab-NC Credit'!$A$1:$P$63</definedName>
    <definedName name="_xlnm.Print_Area" localSheetId="14">'Bldg Sched-ACQ Credit '!$A$1:$N$60</definedName>
    <definedName name="_xlnm.Print_Area" localSheetId="0">'Cost Certification Guideline'!$A$1:$I$165</definedName>
    <definedName name="_xlnm.Print_Area" localSheetId="1">'G.C. Cost Cert Checklist'!$A$1:$J$43</definedName>
    <definedName name="_xlnm.Print_Area" localSheetId="4">'G.C.Cost Data Sheet-GMP'!$A$1:$I$106</definedName>
    <definedName name="_xlnm.Print_Area" localSheetId="3">'G.C.Cost Data Sheet-Stip Sum'!$A$1:$H$110</definedName>
    <definedName name="_xlnm.Print_Area" localSheetId="2">'Gen.Contr. Cert. of Actual Cost'!$A$1:$M$177</definedName>
    <definedName name="_xlnm.Print_Area" localSheetId="16">'MAX MORTGAGE LTR'!$A$1:$K$57</definedName>
    <definedName name="_xlnm.Print_Area" localSheetId="6">'Mortgagor''s-LIHTC Cost Cert.'!$A$1:$BN$71</definedName>
    <definedName name="_xlnm.Print_Area" localSheetId="7">'Placed In Service Date Cert.'!$A$1:$H$49</definedName>
    <definedName name="_xlnm.Print_Area" localSheetId="11">'Tax Credit Gap Analysis'!$A$1:$D$119</definedName>
    <definedName name="_xlnm.Print_Titles" localSheetId="13">'Bldg Sched Rehab-NC Credit'!$2:$10</definedName>
    <definedName name="_xlnm.Print_Titles" localSheetId="14">'Bldg Sched-ACQ Credit '!$2:$10</definedName>
    <definedName name="TC" localSheetId="13">#REF!</definedName>
    <definedName name="TC" localSheetId="14">#REF!</definedName>
    <definedName name="TC" localSheetId="4">#REF!</definedName>
    <definedName name="TC" localSheetId="5">#REF!</definedName>
    <definedName name="TC" localSheetId="18">#REF!</definedName>
    <definedName name="TC">#REF!</definedName>
    <definedName name="tt" localSheetId="4">#REF!</definedName>
    <definedName name="tt" localSheetId="5">#REF!</definedName>
    <definedName name="tt">#REF!</definedName>
    <definedName name="z" localSheetId="4">#REF!</definedName>
    <definedName name="z" localSheetId="5">#REF!</definedName>
    <definedName name="z">#REF!</definedName>
    <definedName name="Z_B8D9EF33_186A_4B50_AB35_4A7A5372E63E_.wvu.Cols" localSheetId="2" hidden="1">'Gen.Contr. Cert. of Actual Cost'!$F:$F,'Gen.Contr. Cert. of Actual Cost'!$H:$H,'Gen.Contr. Cert. of Actual Cost'!$JB:$JB,'Gen.Contr. Cert. of Actual Cost'!$JD:$JD,'Gen.Contr. Cert. of Actual Cost'!$SX:$SX,'Gen.Contr. Cert. of Actual Cost'!$SZ:$SZ,'Gen.Contr. Cert. of Actual Cost'!$ACT:$ACT,'Gen.Contr. Cert. of Actual Cost'!$ACV:$ACV,'Gen.Contr. Cert. of Actual Cost'!$AMP:$AMP,'Gen.Contr. Cert. of Actual Cost'!$AMR:$AMR,'Gen.Contr. Cert. of Actual Cost'!$AWL:$AWL,'Gen.Contr. Cert. of Actual Cost'!$AWN:$AWN,'Gen.Contr. Cert. of Actual Cost'!$BGH:$BGH,'Gen.Contr. Cert. of Actual Cost'!$BGJ:$BGJ,'Gen.Contr. Cert. of Actual Cost'!$BQD:$BQD,'Gen.Contr. Cert. of Actual Cost'!$BQF:$BQF,'Gen.Contr. Cert. of Actual Cost'!$BZZ:$BZZ,'Gen.Contr. Cert. of Actual Cost'!$CAB:$CAB,'Gen.Contr. Cert. of Actual Cost'!$CJV:$CJV,'Gen.Contr. Cert. of Actual Cost'!$CJX:$CJX,'Gen.Contr. Cert. of Actual Cost'!$CTR:$CTR,'Gen.Contr. Cert. of Actual Cost'!$CTT:$CTT,'Gen.Contr. Cert. of Actual Cost'!$DDN:$DDN,'Gen.Contr. Cert. of Actual Cost'!$DDP:$DDP,'Gen.Contr. Cert. of Actual Cost'!$DNJ:$DNJ,'Gen.Contr. Cert. of Actual Cost'!$DNL:$DNL,'Gen.Contr. Cert. of Actual Cost'!$DXF:$DXF,'Gen.Contr. Cert. of Actual Cost'!$DXH:$DXH,'Gen.Contr. Cert. of Actual Cost'!$EHB:$EHB,'Gen.Contr. Cert. of Actual Cost'!$EHD:$EHD,'Gen.Contr. Cert. of Actual Cost'!$EQX:$EQX,'Gen.Contr. Cert. of Actual Cost'!$EQZ:$EQZ,'Gen.Contr. Cert. of Actual Cost'!$FAT:$FAT,'Gen.Contr. Cert. of Actual Cost'!$FAV:$FAV,'Gen.Contr. Cert. of Actual Cost'!$FKP:$FKP,'Gen.Contr. Cert. of Actual Cost'!$FKR:$FKR,'Gen.Contr. Cert. of Actual Cost'!$FUL:$FUL,'Gen.Contr. Cert. of Actual Cost'!$FUN:$FUN,'Gen.Contr. Cert. of Actual Cost'!$GEH:$GEH,'Gen.Contr. Cert. of Actual Cost'!$GEJ:$GEJ,'Gen.Contr. Cert. of Actual Cost'!$GOD:$GOD,'Gen.Contr. Cert. of Actual Cost'!$GOF:$GOF,'Gen.Contr. Cert. of Actual Cost'!$GXZ:$GXZ,'Gen.Contr. Cert. of Actual Cost'!$GYB:$GYB,'Gen.Contr. Cert. of Actual Cost'!$HHV:$HHV,'Gen.Contr. Cert. of Actual Cost'!$HHX:$HHX,'Gen.Contr. Cert. of Actual Cost'!$HRR:$HRR,'Gen.Contr. Cert. of Actual Cost'!$HRT:$HRT,'Gen.Contr. Cert. of Actual Cost'!$IBN:$IBN,'Gen.Contr. Cert. of Actual Cost'!$IBP:$IBP,'Gen.Contr. Cert. of Actual Cost'!$ILJ:$ILJ,'Gen.Contr. Cert. of Actual Cost'!$ILL:$ILL,'Gen.Contr. Cert. of Actual Cost'!$IVF:$IVF,'Gen.Contr. Cert. of Actual Cost'!$IVH:$IVH,'Gen.Contr. Cert. of Actual Cost'!$JFB:$JFB,'Gen.Contr. Cert. of Actual Cost'!$JFD:$JFD,'Gen.Contr. Cert. of Actual Cost'!$JOX:$JOX,'Gen.Contr. Cert. of Actual Cost'!$JOZ:$JOZ,'Gen.Contr. Cert. of Actual Cost'!$JYT:$JYT,'Gen.Contr. Cert. of Actual Cost'!$JYV:$JYV,'Gen.Contr. Cert. of Actual Cost'!$KIP:$KIP,'Gen.Contr. Cert. of Actual Cost'!$KIR:$KIR,'Gen.Contr. Cert. of Actual Cost'!$KSL:$KSL,'Gen.Contr. Cert. of Actual Cost'!$KSN:$KSN,'Gen.Contr. Cert. of Actual Cost'!$LCH:$LCH,'Gen.Contr. Cert. of Actual Cost'!$LCJ:$LCJ,'Gen.Contr. Cert. of Actual Cost'!$LMD:$LMD,'Gen.Contr. Cert. of Actual Cost'!$LMF:$LMF,'Gen.Contr. Cert. of Actual Cost'!$LVZ:$LVZ,'Gen.Contr. Cert. of Actual Cost'!$LWB:$LWB,'Gen.Contr. Cert. of Actual Cost'!$MFV:$MFV,'Gen.Contr. Cert. of Actual Cost'!$MFX:$MFX,'Gen.Contr. Cert. of Actual Cost'!$MPR:$MPR,'Gen.Contr. Cert. of Actual Cost'!$MPT:$MPT,'Gen.Contr. Cert. of Actual Cost'!$MZN:$MZN,'Gen.Contr. Cert. of Actual Cost'!$MZP:$MZP,'Gen.Contr. Cert. of Actual Cost'!$NJJ:$NJJ,'Gen.Contr. Cert. of Actual Cost'!$NJL:$NJL,'Gen.Contr. Cert. of Actual Cost'!$NTF:$NTF,'Gen.Contr. Cert. of Actual Cost'!$NTH:$NTH,'Gen.Contr. Cert. of Actual Cost'!$ODB:$ODB,'Gen.Contr. Cert. of Actual Cost'!$ODD:$ODD,'Gen.Contr. Cert. of Actual Cost'!$OMX:$OMX,'Gen.Contr. Cert. of Actual Cost'!$OMZ:$OMZ,'Gen.Contr. Cert. of Actual Cost'!$OWT:$OWT,'Gen.Contr. Cert. of Actual Cost'!$OWV:$OWV,'Gen.Contr. Cert. of Actual Cost'!$PGP:$PGP,'Gen.Contr. Cert. of Actual Cost'!$PGR:$PGR,'Gen.Contr. Cert. of Actual Cost'!$PQL:$PQL,'Gen.Contr. Cert. of Actual Cost'!$PQN:$PQN,'Gen.Contr. Cert. of Actual Cost'!$QAH:$QAH,'Gen.Contr. Cert. of Actual Cost'!$QAJ:$QAJ,'Gen.Contr. Cert. of Actual Cost'!$QKD:$QKD,'Gen.Contr. Cert. of Actual Cost'!$QKF:$QKF,'Gen.Contr. Cert. of Actual Cost'!$QTZ:$QTZ,'Gen.Contr. Cert. of Actual Cost'!$QUB:$QUB,'Gen.Contr. Cert. of Actual Cost'!$RDV:$RDV,'Gen.Contr. Cert. of Actual Cost'!$RDX:$RDX,'Gen.Contr. Cert. of Actual Cost'!$RNR:$RNR,'Gen.Contr. Cert. of Actual Cost'!$RNT:$RNT,'Gen.Contr. Cert. of Actual Cost'!$RXN:$RXN,'Gen.Contr. Cert. of Actual Cost'!$RXP:$RXP,'Gen.Contr. Cert. of Actual Cost'!$SHJ:$SHJ,'Gen.Contr. Cert. of Actual Cost'!$SHL:$SHL,'Gen.Contr. Cert. of Actual Cost'!$SRF:$SRF,'Gen.Contr. Cert. of Actual Cost'!$SRH:$SRH,'Gen.Contr. Cert. of Actual Cost'!$TBB:$TBB,'Gen.Contr. Cert. of Actual Cost'!$TBD:$TBD,'Gen.Contr. Cert. of Actual Cost'!$TKX:$TKX,'Gen.Contr. Cert. of Actual Cost'!$TKZ:$TKZ,'Gen.Contr. Cert. of Actual Cost'!$TUT:$TUT,'Gen.Contr. Cert. of Actual Cost'!$TUV:$TUV,'Gen.Contr. Cert. of Actual Cost'!$UEP:$UEP,'Gen.Contr. Cert. of Actual Cost'!$UER:$UER,'Gen.Contr. Cert. of Actual Cost'!$UOL:$UOL,'Gen.Contr. Cert. of Actual Cost'!$UON:$UON,'Gen.Contr. Cert. of Actual Cost'!$UYH:$UYH,'Gen.Contr. Cert. of Actual Cost'!$UYJ:$UYJ,'Gen.Contr. Cert. of Actual Cost'!$VID:$VID,'Gen.Contr. Cert. of Actual Cost'!$VIF:$VIF,'Gen.Contr. Cert. of Actual Cost'!$VRZ:$VRZ,'Gen.Contr. Cert. of Actual Cost'!$VSB:$VSB,'Gen.Contr. Cert. of Actual Cost'!$WBV:$WBV,'Gen.Contr. Cert. of Actual Cost'!$WBX:$WBX,'Gen.Contr. Cert. of Actual Cost'!$WLR:$WLR,'Gen.Contr. Cert. of Actual Cost'!$WLT:$WLT,'Gen.Contr. Cert. of Actual Cost'!$WVN:$WVN,'Gen.Contr. Cert. of Actual Cost'!$WVP:$WVP</definedName>
    <definedName name="Z_B8D9EF33_186A_4B50_AB35_4A7A5372E63E_.wvu.PrintArea" localSheetId="4" hidden="1">'G.C.Cost Data Sheet-GMP'!$A$5:$H$110</definedName>
    <definedName name="Z_B8D9EF33_186A_4B50_AB35_4A7A5372E63E_.wvu.PrintArea" localSheetId="3" hidden="1">'G.C.Cost Data Sheet-Stip Sum'!$A$5:$H$110</definedName>
    <definedName name="Z_B8D9EF33_186A_4B50_AB35_4A7A5372E63E_.wvu.PrintArea" localSheetId="2" hidden="1">'Gen.Contr. Cert. of Actual Cost'!$A$4:$M$177</definedName>
    <definedName name="Z_B8D9EF33_186A_4B50_AB35_4A7A5372E63E_.wvu.PrintArea" localSheetId="16" hidden="1">'MAX MORTGAGE LTR'!$B$2:$K$57</definedName>
    <definedName name="Z_B8D9EF33_186A_4B50_AB35_4A7A5372E63E_.wvu.PrintArea" localSheetId="6" hidden="1">'Mortgagor''s-LIHTC Cost Cert.'!$A$1:$BN$70</definedName>
    <definedName name="Z_B8D9EF33_186A_4B50_AB35_4A7A5372E63E_.wvu.PrintArea" localSheetId="11" hidden="1">'Tax Credit Gap Analysis'!$A$2:$E$119</definedName>
    <definedName name="Z_C0E81CA5_1E53_4DD2_94F0_DB2CE09F7672_.wvu.PrintArea" localSheetId="4" hidden="1">'G.C.Cost Data Sheet-GMP'!$A$5:$H$110</definedName>
    <definedName name="Z_C0E81CA5_1E53_4DD2_94F0_DB2CE09F7672_.wvu.PrintArea" localSheetId="3" hidden="1">'G.C.Cost Data Sheet-Stip Sum'!$A$5:$H$110</definedName>
    <definedName name="Z_C0E81CA5_1E53_4DD2_94F0_DB2CE09F7672_.wvu.PrintArea" localSheetId="16" hidden="1">'MAX MORTGAGE LTR'!$B$2:$K$57</definedName>
    <definedName name="Z_C0E81CA5_1E53_4DD2_94F0_DB2CE09F7672_.wvu.PrintArea" localSheetId="11" hidden="1">'Tax Credit Gap Analysis'!$A$2:$E$118</definedName>
  </definedNames>
  <calcPr calcId="162913" iterate="1"/>
  <customWorkbookViews>
    <customWorkbookView name="Black, Kim - Personal View" guid="{C0E81CA5-1E53-4DD2-94F0-DB2CE09F7672}" mergeInterval="0" personalView="1" maximized="1" windowWidth="1020" windowHeight="541" tabRatio="913" activeSheetId="1" showComments="commIndAndComment"/>
    <customWorkbookView name="Klesseck, Sharon - Personal View" guid="{B8D9EF33-186A-4B50-AB35-4A7A5372E63E}" mergeInterval="0" personalView="1" maximized="1" windowWidth="1262" windowHeight="609" tabRatio="913" activeSheetId="5"/>
  </customWorkbookViews>
</workbook>
</file>

<file path=xl/calcChain.xml><?xml version="1.0" encoding="utf-8"?>
<calcChain xmlns="http://schemas.openxmlformats.org/spreadsheetml/2006/main">
  <c r="G71" i="8" l="1"/>
  <c r="H71" i="8"/>
  <c r="I71" i="8"/>
  <c r="J71" i="8"/>
  <c r="G72" i="8"/>
  <c r="I72" i="8" s="1"/>
  <c r="H72" i="8"/>
  <c r="J72" i="8"/>
  <c r="G73" i="8"/>
  <c r="H73" i="8"/>
  <c r="I73" i="8"/>
  <c r="J73" i="8"/>
  <c r="H70" i="8"/>
  <c r="J70" i="8" s="1"/>
  <c r="G70" i="8"/>
  <c r="I70" i="8" s="1"/>
  <c r="H69" i="8"/>
  <c r="J69" i="8" s="1"/>
  <c r="G69" i="8"/>
  <c r="I69" i="8" s="1"/>
  <c r="H68" i="8"/>
  <c r="G68" i="8"/>
  <c r="I68" i="8" s="1"/>
  <c r="G67" i="8"/>
  <c r="I67" i="8" s="1"/>
  <c r="H67" i="8"/>
  <c r="J67" i="8" s="1"/>
  <c r="E67" i="8"/>
  <c r="F67" i="8"/>
  <c r="E68" i="8"/>
  <c r="F68" i="8"/>
  <c r="J68" i="8"/>
  <c r="E69" i="8"/>
  <c r="F69" i="8"/>
  <c r="E70" i="8"/>
  <c r="F70" i="8"/>
  <c r="E71" i="8"/>
  <c r="F71" i="8"/>
  <c r="E72" i="8"/>
  <c r="F72" i="8"/>
  <c r="E73" i="8"/>
  <c r="F73" i="8"/>
  <c r="D69" i="8"/>
  <c r="D70" i="8"/>
  <c r="D71" i="8"/>
  <c r="D72" i="8"/>
  <c r="D73" i="8"/>
  <c r="D68" i="8"/>
  <c r="D67" i="8"/>
  <c r="D54" i="8"/>
  <c r="E54" i="8"/>
  <c r="F54" i="8" s="1"/>
  <c r="G54" i="8"/>
  <c r="H54" i="8"/>
  <c r="J54" i="8" s="1"/>
  <c r="I54" i="8"/>
  <c r="D55" i="8"/>
  <c r="E55" i="8"/>
  <c r="F55" i="8"/>
  <c r="G55" i="8"/>
  <c r="H55" i="8"/>
  <c r="I55" i="8"/>
  <c r="J55" i="8"/>
  <c r="D56" i="8"/>
  <c r="E56" i="8"/>
  <c r="F56" i="8" s="1"/>
  <c r="G56" i="8"/>
  <c r="I56" i="8" s="1"/>
  <c r="H56" i="8"/>
  <c r="J56" i="8"/>
  <c r="D57" i="8"/>
  <c r="E57" i="8" s="1"/>
  <c r="F57" i="8" s="1"/>
  <c r="G57" i="8"/>
  <c r="I57" i="8" s="1"/>
  <c r="H57" i="8"/>
  <c r="J57" i="8" s="1"/>
  <c r="D58" i="8"/>
  <c r="E58" i="8"/>
  <c r="F58" i="8" s="1"/>
  <c r="G58" i="8"/>
  <c r="H58" i="8"/>
  <c r="J58" i="8" s="1"/>
  <c r="I58" i="8"/>
  <c r="D59" i="8"/>
  <c r="E59" i="8" s="1"/>
  <c r="F59" i="8" s="1"/>
  <c r="G59" i="8"/>
  <c r="H59" i="8"/>
  <c r="I59" i="8"/>
  <c r="J59" i="8"/>
  <c r="D60" i="8"/>
  <c r="E60" i="8"/>
  <c r="F60" i="8" s="1"/>
  <c r="G60" i="8"/>
  <c r="I60" i="8" s="1"/>
  <c r="H60" i="8"/>
  <c r="J60" i="8"/>
  <c r="D61" i="8"/>
  <c r="E61" i="8" s="1"/>
  <c r="F61" i="8" s="1"/>
  <c r="G61" i="8"/>
  <c r="I61" i="8" s="1"/>
  <c r="H61" i="8"/>
  <c r="J61" i="8" s="1"/>
  <c r="D62" i="8"/>
  <c r="E62" i="8"/>
  <c r="F62" i="8" s="1"/>
  <c r="G62" i="8"/>
  <c r="H62" i="8"/>
  <c r="J62" i="8" s="1"/>
  <c r="I62" i="8"/>
  <c r="D63" i="8"/>
  <c r="E63" i="8"/>
  <c r="F63" i="8" s="1"/>
  <c r="G63" i="8"/>
  <c r="H63" i="8"/>
  <c r="I63" i="8"/>
  <c r="J63" i="8"/>
  <c r="D41" i="8"/>
  <c r="E41" i="8" s="1"/>
  <c r="F41" i="8" s="1"/>
  <c r="G41" i="8"/>
  <c r="H41" i="8"/>
  <c r="I41" i="8"/>
  <c r="D42" i="8"/>
  <c r="E42" i="8"/>
  <c r="F42" i="8"/>
  <c r="G42" i="8"/>
  <c r="I42" i="8" s="1"/>
  <c r="H42" i="8"/>
  <c r="D43" i="8"/>
  <c r="E43" i="8"/>
  <c r="F43" i="8" s="1"/>
  <c r="G43" i="8"/>
  <c r="H43" i="8"/>
  <c r="I43" i="8"/>
  <c r="D44" i="8"/>
  <c r="E44" i="8" s="1"/>
  <c r="F44" i="8" s="1"/>
  <c r="G44" i="8"/>
  <c r="I44" i="8" s="1"/>
  <c r="H44" i="8"/>
  <c r="D45" i="8"/>
  <c r="E45" i="8" s="1"/>
  <c r="F45" i="8" s="1"/>
  <c r="G45" i="8"/>
  <c r="H45" i="8"/>
  <c r="I45" i="8"/>
  <c r="D46" i="8"/>
  <c r="E46" i="8"/>
  <c r="F46" i="8"/>
  <c r="G46" i="8"/>
  <c r="I46" i="8" s="1"/>
  <c r="H46" i="8"/>
  <c r="D47" i="8"/>
  <c r="E47" i="8"/>
  <c r="F47" i="8" s="1"/>
  <c r="G47" i="8"/>
  <c r="H47" i="8"/>
  <c r="I47" i="8"/>
  <c r="D48" i="8"/>
  <c r="E48" i="8" s="1"/>
  <c r="F48" i="8" s="1"/>
  <c r="G48" i="8"/>
  <c r="I48" i="8" s="1"/>
  <c r="H48" i="8"/>
  <c r="D49" i="8"/>
  <c r="E49" i="8"/>
  <c r="F49" i="8"/>
  <c r="G49" i="8"/>
  <c r="H49" i="8"/>
  <c r="I49" i="8"/>
  <c r="D50" i="8"/>
  <c r="E50" i="8"/>
  <c r="F50" i="8"/>
  <c r="G50" i="8"/>
  <c r="I50" i="8" s="1"/>
  <c r="H50" i="8"/>
  <c r="G30" i="8"/>
  <c r="H30" i="8"/>
  <c r="J30" i="8" s="1"/>
  <c r="I30" i="8"/>
  <c r="G31" i="8"/>
  <c r="I31" i="8" s="1"/>
  <c r="H31" i="8"/>
  <c r="J31" i="8" s="1"/>
  <c r="G32" i="8"/>
  <c r="H32" i="8"/>
  <c r="J32" i="8" s="1"/>
  <c r="I32" i="8"/>
  <c r="G33" i="8"/>
  <c r="I33" i="8" s="1"/>
  <c r="H33" i="8"/>
  <c r="J33" i="8" s="1"/>
  <c r="G34" i="8"/>
  <c r="H34" i="8"/>
  <c r="J34" i="8" s="1"/>
  <c r="I34" i="8"/>
  <c r="G35" i="8"/>
  <c r="I35" i="8" s="1"/>
  <c r="H35" i="8"/>
  <c r="J35" i="8" s="1"/>
  <c r="G36" i="8"/>
  <c r="H36" i="8"/>
  <c r="J36" i="8" s="1"/>
  <c r="I36" i="8"/>
  <c r="D30" i="8"/>
  <c r="D31" i="8"/>
  <c r="D32" i="8"/>
  <c r="D33" i="8"/>
  <c r="D34" i="8"/>
  <c r="D35" i="8"/>
  <c r="D36" i="8"/>
  <c r="D29" i="8"/>
  <c r="D25" i="8"/>
  <c r="E25" i="8"/>
  <c r="F25" i="8" s="1"/>
  <c r="G25" i="8"/>
  <c r="I25" i="8"/>
  <c r="D26" i="8"/>
  <c r="E26" i="8" s="1"/>
  <c r="F26" i="8" s="1"/>
  <c r="G26" i="8"/>
  <c r="I26" i="8"/>
  <c r="D24" i="8"/>
  <c r="D21" i="8"/>
  <c r="G15" i="8"/>
  <c r="I15" i="8" s="1"/>
  <c r="H15" i="8"/>
  <c r="J15" i="8" s="1"/>
  <c r="G16" i="8"/>
  <c r="I16" i="8" s="1"/>
  <c r="H16" i="8"/>
  <c r="J16" i="8" s="1"/>
  <c r="G17" i="8"/>
  <c r="I17" i="8" s="1"/>
  <c r="H17" i="8"/>
  <c r="J17" i="8" s="1"/>
  <c r="G18" i="8"/>
  <c r="I18" i="8" s="1"/>
  <c r="H18" i="8"/>
  <c r="J18" i="8" s="1"/>
  <c r="D15" i="8"/>
  <c r="D16" i="8"/>
  <c r="D17" i="8"/>
  <c r="D18" i="8"/>
  <c r="D14" i="8"/>
  <c r="D6" i="11"/>
  <c r="D7" i="11"/>
  <c r="D8" i="11"/>
  <c r="C8" i="9"/>
  <c r="C9" i="9"/>
  <c r="C10" i="9"/>
  <c r="C7" i="9"/>
  <c r="D7" i="8"/>
  <c r="D6" i="8"/>
  <c r="D5" i="8"/>
  <c r="D4" i="8"/>
  <c r="B77" i="8"/>
  <c r="B78" i="8"/>
  <c r="B79" i="8"/>
  <c r="B80" i="8"/>
  <c r="B81" i="8"/>
  <c r="B82" i="8"/>
  <c r="B76" i="8"/>
  <c r="B71" i="8"/>
  <c r="B72" i="8"/>
  <c r="B73" i="8"/>
  <c r="B70" i="8"/>
  <c r="B69" i="8"/>
  <c r="B68" i="8"/>
  <c r="B67" i="8"/>
  <c r="B66" i="8"/>
  <c r="B54" i="8"/>
  <c r="B55" i="8"/>
  <c r="B56" i="8"/>
  <c r="B57" i="8"/>
  <c r="B58" i="8"/>
  <c r="B59" i="8"/>
  <c r="B60" i="8"/>
  <c r="B61" i="8"/>
  <c r="B62" i="8"/>
  <c r="B63" i="8"/>
  <c r="B53" i="8"/>
  <c r="B40" i="8"/>
  <c r="B41" i="8"/>
  <c r="B42" i="8"/>
  <c r="B43" i="8"/>
  <c r="B44" i="8"/>
  <c r="B45" i="8"/>
  <c r="B46" i="8"/>
  <c r="B47" i="8"/>
  <c r="B48" i="8"/>
  <c r="B49" i="8"/>
  <c r="B50" i="8"/>
  <c r="B39" i="8"/>
  <c r="B25" i="8"/>
  <c r="B26" i="8"/>
  <c r="B21" i="8"/>
  <c r="B15" i="8"/>
  <c r="B16" i="8"/>
  <c r="B17" i="8"/>
  <c r="B18" i="8"/>
  <c r="B47" i="11" l="1"/>
  <c r="B48" i="11"/>
  <c r="B46" i="11"/>
  <c r="C47" i="11"/>
  <c r="C48" i="11"/>
  <c r="C49" i="11"/>
  <c r="C50" i="11"/>
  <c r="C51" i="11"/>
  <c r="C52" i="11"/>
  <c r="C46" i="11"/>
  <c r="F59" i="11"/>
  <c r="F60" i="11"/>
  <c r="G77" i="8"/>
  <c r="H77" i="8"/>
  <c r="J77" i="8" s="1"/>
  <c r="I77" i="8"/>
  <c r="G78" i="8"/>
  <c r="H78" i="8"/>
  <c r="J78" i="8" s="1"/>
  <c r="I78" i="8"/>
  <c r="G79" i="8"/>
  <c r="H79" i="8"/>
  <c r="J79" i="8" s="1"/>
  <c r="I79" i="8"/>
  <c r="G80" i="8"/>
  <c r="H80" i="8"/>
  <c r="J80" i="8" s="1"/>
  <c r="I80" i="8"/>
  <c r="G81" i="8"/>
  <c r="H81" i="8"/>
  <c r="I81" i="8"/>
  <c r="J81" i="8"/>
  <c r="G82" i="8"/>
  <c r="H82" i="8"/>
  <c r="J82" i="8" s="1"/>
  <c r="I82" i="8"/>
  <c r="D78" i="8"/>
  <c r="E78" i="8" s="1"/>
  <c r="F78" i="8" s="1"/>
  <c r="D79" i="8"/>
  <c r="E79" i="8" s="1"/>
  <c r="F79" i="8" s="1"/>
  <c r="D80" i="8"/>
  <c r="E80" i="8" s="1"/>
  <c r="F80" i="8" s="1"/>
  <c r="D81" i="8"/>
  <c r="E81" i="8" s="1"/>
  <c r="F81" i="8" s="1"/>
  <c r="D82" i="8"/>
  <c r="E82" i="8" s="1"/>
  <c r="D77" i="8"/>
  <c r="E77" i="8" s="1"/>
  <c r="F77" i="8" s="1"/>
  <c r="C55" i="11"/>
  <c r="C56" i="11"/>
  <c r="C57" i="11"/>
  <c r="C58" i="11"/>
  <c r="C59" i="11"/>
  <c r="D59" i="11" s="1"/>
  <c r="C60" i="11"/>
  <c r="B61" i="11"/>
  <c r="C53" i="9"/>
  <c r="C25" i="8"/>
  <c r="C26" i="8"/>
  <c r="C24" i="8"/>
  <c r="A53" i="9"/>
  <c r="A58" i="9"/>
  <c r="C59" i="9"/>
  <c r="F47" i="11" s="1"/>
  <c r="C60" i="9"/>
  <c r="F48" i="11" s="1"/>
  <c r="C61" i="9"/>
  <c r="F49" i="11" s="1"/>
  <c r="D60" i="11" l="1"/>
  <c r="D49" i="11"/>
  <c r="F56" i="11"/>
  <c r="D56" i="11" s="1"/>
  <c r="F82" i="8"/>
  <c r="F80" i="5"/>
  <c r="F79" i="5"/>
  <c r="F80" i="21"/>
  <c r="E70" i="21"/>
  <c r="B55" i="11" l="1"/>
  <c r="B56" i="11"/>
  <c r="B57" i="11"/>
  <c r="B58" i="11"/>
  <c r="B59" i="11"/>
  <c r="B60" i="11"/>
  <c r="B54" i="11"/>
  <c r="B30" i="8"/>
  <c r="B31" i="8"/>
  <c r="B32" i="8"/>
  <c r="B33" i="8"/>
  <c r="B34" i="8"/>
  <c r="B35" i="8"/>
  <c r="B36" i="8"/>
  <c r="A62" i="9" l="1"/>
  <c r="B50" i="11"/>
  <c r="A61" i="9"/>
  <c r="B49" i="11"/>
  <c r="A64" i="9"/>
  <c r="B52" i="11"/>
  <c r="A63" i="9"/>
  <c r="B51" i="11"/>
  <c r="C40" i="11"/>
  <c r="B25" i="11"/>
  <c r="B26" i="11"/>
  <c r="B27" i="11"/>
  <c r="B28" i="11"/>
  <c r="B29" i="11"/>
  <c r="F14" i="11"/>
  <c r="F15" i="11"/>
  <c r="F16" i="11"/>
  <c r="F17" i="11"/>
  <c r="F18" i="11"/>
  <c r="F19" i="11"/>
  <c r="F20" i="11"/>
  <c r="C14" i="11"/>
  <c r="C15" i="11"/>
  <c r="C16" i="11"/>
  <c r="C17" i="11"/>
  <c r="C18" i="11"/>
  <c r="C19" i="11"/>
  <c r="C20" i="11"/>
  <c r="B14" i="11"/>
  <c r="B15" i="11"/>
  <c r="B16" i="11"/>
  <c r="B17" i="11"/>
  <c r="B18" i="11"/>
  <c r="B19" i="11"/>
  <c r="A1" i="27"/>
  <c r="A1" i="4"/>
  <c r="D17" i="11" l="1"/>
  <c r="D20" i="11"/>
  <c r="D16" i="11"/>
  <c r="D15" i="11"/>
  <c r="D19" i="11"/>
  <c r="D14" i="11"/>
  <c r="D18" i="11"/>
  <c r="J34" i="12" l="1"/>
  <c r="I12" i="17" l="1"/>
  <c r="I13" i="17"/>
  <c r="I14" i="17"/>
  <c r="I15" i="17"/>
  <c r="I16" i="17"/>
  <c r="I17" i="17"/>
  <c r="I18" i="17"/>
  <c r="I19" i="17"/>
  <c r="I20" i="17"/>
  <c r="I21" i="17"/>
  <c r="I22" i="17"/>
  <c r="I23" i="17"/>
  <c r="I24" i="17"/>
  <c r="I25" i="17"/>
  <c r="I26" i="17"/>
  <c r="I27" i="17"/>
  <c r="I28" i="17"/>
  <c r="I29" i="17"/>
  <c r="I30" i="17"/>
  <c r="I31" i="17"/>
  <c r="I32" i="17"/>
  <c r="I33" i="17"/>
  <c r="I34" i="17"/>
  <c r="I35" i="17"/>
  <c r="I36" i="17"/>
  <c r="I37" i="17"/>
  <c r="I38" i="17"/>
  <c r="I39" i="17"/>
  <c r="I40" i="17"/>
  <c r="I41" i="17"/>
  <c r="I42" i="17"/>
  <c r="I43" i="17"/>
  <c r="I44" i="17"/>
  <c r="I45" i="17"/>
  <c r="I46" i="17"/>
  <c r="I47" i="17"/>
  <c r="I48" i="17"/>
  <c r="I49" i="17"/>
  <c r="I50" i="17"/>
  <c r="I51" i="17"/>
  <c r="I52" i="17"/>
  <c r="I53" i="17"/>
  <c r="I54" i="17"/>
  <c r="I55" i="17"/>
  <c r="I56" i="17"/>
  <c r="I57" i="17"/>
  <c r="I58" i="17"/>
  <c r="I11" i="17"/>
  <c r="C39" i="11" l="1"/>
  <c r="C38" i="11"/>
  <c r="B38" i="11"/>
  <c r="B42" i="11"/>
  <c r="B43" i="11"/>
  <c r="B44" i="11"/>
  <c r="B37" i="11"/>
  <c r="AV36" i="6" l="1"/>
  <c r="W40" i="6" l="1"/>
  <c r="Y40" i="6"/>
  <c r="M68" i="6"/>
  <c r="K68" i="6"/>
  <c r="M53" i="6"/>
  <c r="K53" i="6"/>
  <c r="M37" i="6"/>
  <c r="K37" i="6"/>
  <c r="M25" i="6"/>
  <c r="K25" i="6"/>
  <c r="M14" i="6"/>
  <c r="M19" i="6" s="1"/>
  <c r="K14" i="6"/>
  <c r="K19" i="6" s="1"/>
  <c r="D56" i="6" l="1"/>
  <c r="D57" i="6"/>
  <c r="D58" i="6"/>
  <c r="D55" i="6"/>
  <c r="G29" i="6"/>
  <c r="G30" i="6"/>
  <c r="G31" i="6"/>
  <c r="G32" i="6"/>
  <c r="G33" i="6"/>
  <c r="G34" i="6"/>
  <c r="G35" i="6"/>
  <c r="G36" i="6"/>
  <c r="G37" i="6"/>
  <c r="G38" i="6"/>
  <c r="G39" i="6"/>
  <c r="G40" i="6"/>
  <c r="G41" i="6"/>
  <c r="G42" i="6"/>
  <c r="G43" i="6"/>
  <c r="G44" i="6"/>
  <c r="G28" i="6"/>
  <c r="D29" i="6"/>
  <c r="D30" i="6"/>
  <c r="D31" i="6"/>
  <c r="D32" i="6"/>
  <c r="D33" i="6"/>
  <c r="D34" i="6"/>
  <c r="D35" i="6"/>
  <c r="D36" i="6"/>
  <c r="D37" i="6"/>
  <c r="D38" i="6"/>
  <c r="D39" i="6"/>
  <c r="D40" i="6"/>
  <c r="D41" i="6"/>
  <c r="D42" i="6"/>
  <c r="D43" i="6"/>
  <c r="D44" i="6"/>
  <c r="D28" i="6"/>
  <c r="C26" i="11" l="1"/>
  <c r="C27" i="11"/>
  <c r="C28" i="11"/>
  <c r="C29" i="11"/>
  <c r="C25" i="11"/>
  <c r="F26" i="11"/>
  <c r="F27" i="11"/>
  <c r="F28" i="11"/>
  <c r="F29" i="11"/>
  <c r="F25" i="11"/>
  <c r="B24" i="11"/>
  <c r="D27" i="9"/>
  <c r="D33" i="9"/>
  <c r="D34" i="9"/>
  <c r="D40" i="9"/>
  <c r="D41" i="9"/>
  <c r="D42" i="9"/>
  <c r="D43" i="9"/>
  <c r="F15" i="8"/>
  <c r="F16" i="8"/>
  <c r="F17" i="8"/>
  <c r="J51" i="8"/>
  <c r="D39" i="9"/>
  <c r="D29" i="11" l="1"/>
  <c r="G40" i="8" l="1"/>
  <c r="I40" i="8" s="1"/>
  <c r="H40" i="8"/>
  <c r="H39" i="8"/>
  <c r="H51" i="8" l="1"/>
  <c r="D53" i="8"/>
  <c r="C51" i="8"/>
  <c r="C43" i="11" s="1"/>
  <c r="D64" i="8" l="1"/>
  <c r="H14" i="8"/>
  <c r="G39" i="8"/>
  <c r="D40" i="8"/>
  <c r="E40" i="8" s="1"/>
  <c r="F40" i="8" s="1"/>
  <c r="D39" i="8"/>
  <c r="E33" i="8"/>
  <c r="F33" i="8" s="1"/>
  <c r="E34" i="8"/>
  <c r="F34" i="8" s="1"/>
  <c r="B29" i="8"/>
  <c r="B14" i="8"/>
  <c r="J14" i="8" l="1"/>
  <c r="J19" i="8" s="1"/>
  <c r="H19" i="8"/>
  <c r="D51" i="8"/>
  <c r="I39" i="8"/>
  <c r="I51" i="8" s="1"/>
  <c r="G51" i="8"/>
  <c r="E39" i="8"/>
  <c r="E51" i="8" s="1"/>
  <c r="C56" i="9" s="1"/>
  <c r="I59" i="17"/>
  <c r="J93" i="8"/>
  <c r="F39" i="8" l="1"/>
  <c r="F51" i="8" s="1"/>
  <c r="D19" i="8" l="1"/>
  <c r="G81" i="21" l="1"/>
  <c r="A1" i="12" l="1"/>
  <c r="A1" i="18"/>
  <c r="A1" i="17"/>
  <c r="A1" i="11"/>
  <c r="A1" i="9"/>
  <c r="A2" i="8"/>
  <c r="A1" i="6"/>
  <c r="A1" i="21"/>
  <c r="A1" i="5"/>
  <c r="I75" i="21" l="1"/>
  <c r="I73" i="21"/>
  <c r="D71" i="21" l="1"/>
  <c r="I72" i="21" s="1"/>
  <c r="I76" i="21" l="1"/>
  <c r="I74" i="21"/>
  <c r="H95" i="4" l="1"/>
  <c r="J35" i="12" l="1"/>
  <c r="B13" i="11" l="1"/>
  <c r="D12" i="9" l="1"/>
  <c r="J94" i="4" l="1"/>
  <c r="J89" i="4"/>
  <c r="D5" i="11" l="1"/>
  <c r="E10" i="5"/>
  <c r="E9" i="5"/>
  <c r="E8" i="5"/>
  <c r="E7" i="5"/>
  <c r="E10" i="21" l="1"/>
  <c r="E9" i="21"/>
  <c r="E8" i="21"/>
  <c r="E7" i="21"/>
  <c r="E75" i="21"/>
  <c r="D74" i="21" l="1"/>
  <c r="D76" i="21" s="1"/>
  <c r="D79" i="21" s="1"/>
  <c r="C24" i="12"/>
  <c r="C23" i="12"/>
  <c r="J82" i="4" l="1"/>
  <c r="J83" i="4"/>
  <c r="J84" i="4"/>
  <c r="J61" i="4"/>
  <c r="E46" i="21" s="1"/>
  <c r="F46" i="21" s="1"/>
  <c r="G46" i="21" s="1"/>
  <c r="J62" i="4"/>
  <c r="E47" i="21" s="1"/>
  <c r="F47" i="21" s="1"/>
  <c r="G47" i="21" s="1"/>
  <c r="J63" i="4"/>
  <c r="E48" i="21" s="1"/>
  <c r="F48" i="21" s="1"/>
  <c r="G48" i="21" s="1"/>
  <c r="J64" i="4"/>
  <c r="E49" i="21" s="1"/>
  <c r="F49" i="21" s="1"/>
  <c r="G49" i="21" s="1"/>
  <c r="J65" i="4"/>
  <c r="E50" i="21" s="1"/>
  <c r="F50" i="21" s="1"/>
  <c r="G50" i="21" s="1"/>
  <c r="J66" i="4"/>
  <c r="E51" i="21" s="1"/>
  <c r="F51" i="21" s="1"/>
  <c r="G51" i="21" s="1"/>
  <c r="J67" i="4"/>
  <c r="E52" i="21" s="1"/>
  <c r="F52" i="21" s="1"/>
  <c r="G52" i="21" s="1"/>
  <c r="J68" i="4"/>
  <c r="E53" i="21" s="1"/>
  <c r="F53" i="21" s="1"/>
  <c r="G53" i="21" s="1"/>
  <c r="J69" i="4"/>
  <c r="E54" i="21" s="1"/>
  <c r="F54" i="21" s="1"/>
  <c r="G54" i="21" s="1"/>
  <c r="J70" i="4"/>
  <c r="E55" i="21" s="1"/>
  <c r="F55" i="21" s="1"/>
  <c r="G55" i="21" s="1"/>
  <c r="J71" i="4"/>
  <c r="E56" i="21" s="1"/>
  <c r="F56" i="21" s="1"/>
  <c r="G56" i="21" s="1"/>
  <c r="J72" i="4"/>
  <c r="J73" i="4"/>
  <c r="J74" i="4"/>
  <c r="J75" i="4"/>
  <c r="J76" i="4"/>
  <c r="J77" i="4"/>
  <c r="J78" i="4"/>
  <c r="J79" i="4"/>
  <c r="J80" i="4"/>
  <c r="J81" i="4"/>
  <c r="J58" i="4"/>
  <c r="E43" i="21" s="1"/>
  <c r="F43" i="21" s="1"/>
  <c r="G43" i="21" s="1"/>
  <c r="J59" i="4"/>
  <c r="E44" i="21" s="1"/>
  <c r="F44" i="21" s="1"/>
  <c r="G44" i="21" s="1"/>
  <c r="J60" i="4"/>
  <c r="E45" i="21" s="1"/>
  <c r="F45" i="21" s="1"/>
  <c r="G45" i="21" s="1"/>
  <c r="E57" i="5" l="1"/>
  <c r="E57" i="21"/>
  <c r="F57" i="21" s="1"/>
  <c r="G57" i="21" s="1"/>
  <c r="E58" i="5"/>
  <c r="E58" i="21"/>
  <c r="F58" i="21" s="1"/>
  <c r="G58" i="21" s="1"/>
  <c r="E61" i="5"/>
  <c r="E61" i="21"/>
  <c r="F61" i="21" s="1"/>
  <c r="G61" i="21" s="1"/>
  <c r="E60" i="21"/>
  <c r="F60" i="21" s="1"/>
  <c r="G60" i="21" s="1"/>
  <c r="E60" i="5"/>
  <c r="E68" i="5"/>
  <c r="E68" i="21"/>
  <c r="F68" i="21" s="1"/>
  <c r="G68" i="21" s="1"/>
  <c r="E59" i="21"/>
  <c r="F59" i="21" s="1"/>
  <c r="G59" i="21" s="1"/>
  <c r="E59" i="5"/>
  <c r="E65" i="21"/>
  <c r="F65" i="21" s="1"/>
  <c r="G65" i="21" s="1"/>
  <c r="E65" i="5"/>
  <c r="E63" i="5"/>
  <c r="E63" i="21"/>
  <c r="F63" i="21" s="1"/>
  <c r="G63" i="21" s="1"/>
  <c r="E69" i="5"/>
  <c r="E69" i="21"/>
  <c r="F69" i="21" s="1"/>
  <c r="G69" i="21" s="1"/>
  <c r="E67" i="5"/>
  <c r="E67" i="21"/>
  <c r="F67" i="21" s="1"/>
  <c r="G67" i="21" s="1"/>
  <c r="E66" i="21"/>
  <c r="F66" i="21" s="1"/>
  <c r="G66" i="21" s="1"/>
  <c r="E66" i="5"/>
  <c r="E64" i="5"/>
  <c r="E64" i="21"/>
  <c r="F64" i="21" s="1"/>
  <c r="G64" i="21" s="1"/>
  <c r="E62" i="5"/>
  <c r="E62" i="21"/>
  <c r="F62" i="21" s="1"/>
  <c r="G62" i="21" s="1"/>
  <c r="D27" i="11" l="1"/>
  <c r="D28" i="11"/>
  <c r="G56" i="18" l="1"/>
  <c r="E56" i="18"/>
  <c r="D56" i="18"/>
  <c r="B5" i="18"/>
  <c r="B4" i="18"/>
  <c r="B3" i="18"/>
  <c r="G59" i="17"/>
  <c r="E59" i="17"/>
  <c r="D59" i="17"/>
  <c r="A60" i="9" l="1"/>
  <c r="A59" i="9"/>
  <c r="G24" i="8" l="1"/>
  <c r="C64" i="9"/>
  <c r="F52" i="11" s="1"/>
  <c r="D52" i="11" s="1"/>
  <c r="I24" i="8" l="1"/>
  <c r="G27" i="8"/>
  <c r="G21" i="8"/>
  <c r="C27" i="8"/>
  <c r="C41" i="11" s="1"/>
  <c r="B24" i="8"/>
  <c r="A52" i="9" s="1"/>
  <c r="B39" i="11" s="1"/>
  <c r="Z29" i="6"/>
  <c r="Y17" i="6"/>
  <c r="W27" i="6"/>
  <c r="Y27" i="6"/>
  <c r="AA27" i="6"/>
  <c r="U27" i="6"/>
  <c r="Q68" i="6"/>
  <c r="B40" i="11" l="1"/>
  <c r="A54" i="9"/>
  <c r="B41" i="11" s="1"/>
  <c r="E24" i="8"/>
  <c r="C52" i="9" s="1"/>
  <c r="F39" i="11" s="1"/>
  <c r="D39" i="11" s="1"/>
  <c r="D27" i="8"/>
  <c r="O25" i="6"/>
  <c r="Q25" i="6"/>
  <c r="A29" i="6"/>
  <c r="F24" i="8" l="1"/>
  <c r="G14" i="8"/>
  <c r="G19" i="8" s="1"/>
  <c r="G22" i="8" s="1"/>
  <c r="Q53" i="6"/>
  <c r="Q37" i="6"/>
  <c r="I14" i="8" l="1"/>
  <c r="I19" i="8" s="1"/>
  <c r="F77" i="5"/>
  <c r="F76" i="5"/>
  <c r="E18" i="8" s="1"/>
  <c r="J35" i="4"/>
  <c r="E20" i="21" s="1"/>
  <c r="F20" i="21" s="1"/>
  <c r="G20" i="21" s="1"/>
  <c r="J36" i="4"/>
  <c r="E21" i="21" s="1"/>
  <c r="F21" i="21" s="1"/>
  <c r="G21" i="21" s="1"/>
  <c r="J37" i="4"/>
  <c r="E22" i="21" s="1"/>
  <c r="F22" i="21" s="1"/>
  <c r="G22" i="21" s="1"/>
  <c r="J38" i="4"/>
  <c r="E23" i="21" s="1"/>
  <c r="F23" i="21" s="1"/>
  <c r="G23" i="21" s="1"/>
  <c r="J39" i="4"/>
  <c r="E24" i="21" s="1"/>
  <c r="F24" i="21" s="1"/>
  <c r="G24" i="21" s="1"/>
  <c r="J40" i="4"/>
  <c r="E25" i="21" s="1"/>
  <c r="F25" i="21" s="1"/>
  <c r="G25" i="21" s="1"/>
  <c r="J41" i="4"/>
  <c r="E26" i="21" s="1"/>
  <c r="F26" i="21" s="1"/>
  <c r="G26" i="21" s="1"/>
  <c r="J42" i="4"/>
  <c r="E27" i="21" s="1"/>
  <c r="F27" i="21" s="1"/>
  <c r="G27" i="21" s="1"/>
  <c r="J43" i="4"/>
  <c r="E28" i="21" s="1"/>
  <c r="F28" i="21" s="1"/>
  <c r="G28" i="21" s="1"/>
  <c r="J44" i="4"/>
  <c r="E29" i="21" s="1"/>
  <c r="F29" i="21" s="1"/>
  <c r="G29" i="21" s="1"/>
  <c r="J45" i="4"/>
  <c r="E30" i="21" s="1"/>
  <c r="F30" i="21" s="1"/>
  <c r="G30" i="21" s="1"/>
  <c r="J46" i="4"/>
  <c r="E31" i="21" s="1"/>
  <c r="F31" i="21" s="1"/>
  <c r="G31" i="21" s="1"/>
  <c r="J47" i="4"/>
  <c r="E32" i="21" s="1"/>
  <c r="F32" i="21" s="1"/>
  <c r="G32" i="21" s="1"/>
  <c r="J48" i="4"/>
  <c r="E33" i="21" s="1"/>
  <c r="F33" i="21" s="1"/>
  <c r="G33" i="21" s="1"/>
  <c r="J49" i="4"/>
  <c r="E34" i="21" s="1"/>
  <c r="F34" i="21" s="1"/>
  <c r="G34" i="21" s="1"/>
  <c r="J50" i="4"/>
  <c r="E35" i="21" s="1"/>
  <c r="F35" i="21" s="1"/>
  <c r="G35" i="21" s="1"/>
  <c r="J51" i="4"/>
  <c r="E36" i="21" s="1"/>
  <c r="F36" i="21" s="1"/>
  <c r="G36" i="21" s="1"/>
  <c r="J52" i="4"/>
  <c r="E37" i="21" s="1"/>
  <c r="F37" i="21" s="1"/>
  <c r="G37" i="21" s="1"/>
  <c r="J53" i="4"/>
  <c r="E38" i="21" s="1"/>
  <c r="F38" i="21" s="1"/>
  <c r="G38" i="21" s="1"/>
  <c r="J54" i="4"/>
  <c r="E39" i="21" s="1"/>
  <c r="F39" i="21" s="1"/>
  <c r="G39" i="21" s="1"/>
  <c r="J55" i="4"/>
  <c r="E40" i="21" s="1"/>
  <c r="F40" i="21" s="1"/>
  <c r="G40" i="21" s="1"/>
  <c r="J56" i="4"/>
  <c r="E41" i="21" s="1"/>
  <c r="F41" i="21" s="1"/>
  <c r="G41" i="21" s="1"/>
  <c r="J57" i="4"/>
  <c r="E42" i="21" s="1"/>
  <c r="F42" i="21" s="1"/>
  <c r="G42" i="21" s="1"/>
  <c r="J85" i="4"/>
  <c r="F18" i="8" l="1"/>
  <c r="E19" i="8"/>
  <c r="E22" i="8" s="1"/>
  <c r="E70" i="5"/>
  <c r="F70" i="21"/>
  <c r="G70" i="21" s="1"/>
  <c r="H27" i="8"/>
  <c r="I27" i="8"/>
  <c r="C54" i="9"/>
  <c r="F41" i="11" s="1"/>
  <c r="D41" i="11" s="1"/>
  <c r="E27" i="8" l="1"/>
  <c r="F40" i="11"/>
  <c r="D40" i="11" s="1"/>
  <c r="F27" i="8"/>
  <c r="J27" i="8"/>
  <c r="B5" i="17"/>
  <c r="B4" i="17"/>
  <c r="B3" i="17"/>
  <c r="C35" i="9" l="1"/>
  <c r="J23" i="12" s="1"/>
  <c r="C80" i="9"/>
  <c r="C81" i="9"/>
  <c r="D71" i="5"/>
  <c r="C37" i="8"/>
  <c r="C42" i="11" s="1"/>
  <c r="C64" i="8"/>
  <c r="C44" i="11" s="1"/>
  <c r="G29" i="8"/>
  <c r="G53" i="8"/>
  <c r="G66" i="8"/>
  <c r="I66" i="8" s="1"/>
  <c r="I76" i="8"/>
  <c r="H21" i="8"/>
  <c r="H22" i="8" s="1"/>
  <c r="H29" i="8"/>
  <c r="H53" i="8"/>
  <c r="H66" i="8"/>
  <c r="J66" i="8" s="1"/>
  <c r="H76" i="8"/>
  <c r="O14" i="6"/>
  <c r="O19" i="6" s="1"/>
  <c r="O37" i="6"/>
  <c r="O53" i="6"/>
  <c r="O68" i="6"/>
  <c r="Q14" i="6"/>
  <c r="Q19" i="6" s="1"/>
  <c r="E53" i="8"/>
  <c r="E64" i="8" s="1"/>
  <c r="D22" i="8"/>
  <c r="E30" i="8"/>
  <c r="F30" i="8" s="1"/>
  <c r="E31" i="8"/>
  <c r="F31" i="8" s="1"/>
  <c r="E32" i="8"/>
  <c r="F32" i="8" s="1"/>
  <c r="E35" i="8"/>
  <c r="F35" i="8" s="1"/>
  <c r="E36" i="8"/>
  <c r="F36" i="8" s="1"/>
  <c r="J91" i="4"/>
  <c r="J92" i="4"/>
  <c r="F72" i="5"/>
  <c r="F74" i="5"/>
  <c r="G80" i="5"/>
  <c r="E80" i="21"/>
  <c r="E79" i="5"/>
  <c r="E74" i="5"/>
  <c r="J87" i="4"/>
  <c r="J31" i="4"/>
  <c r="E16" i="21" s="1"/>
  <c r="F16" i="21" s="1"/>
  <c r="G16" i="21" s="1"/>
  <c r="J34" i="4"/>
  <c r="E21" i="5"/>
  <c r="E22" i="5"/>
  <c r="E23" i="5"/>
  <c r="E31" i="5"/>
  <c r="E32" i="5"/>
  <c r="E34" i="5"/>
  <c r="E35" i="5"/>
  <c r="E36" i="5"/>
  <c r="E37" i="5"/>
  <c r="E38" i="5"/>
  <c r="E40" i="5"/>
  <c r="E41" i="5"/>
  <c r="E44" i="5"/>
  <c r="E45" i="5"/>
  <c r="E48" i="5"/>
  <c r="E49" i="5"/>
  <c r="E52" i="5"/>
  <c r="E55" i="5"/>
  <c r="E56" i="5"/>
  <c r="E20" i="5"/>
  <c r="G86" i="4"/>
  <c r="G88" i="4" s="1"/>
  <c r="G90" i="4" s="1"/>
  <c r="G93" i="4" s="1"/>
  <c r="G95" i="4" s="1"/>
  <c r="D38" i="9"/>
  <c r="D44" i="9" s="1"/>
  <c r="B59" i="6"/>
  <c r="C93" i="8" s="1"/>
  <c r="G56" i="6"/>
  <c r="G57" i="6"/>
  <c r="G58" i="6"/>
  <c r="G55" i="6"/>
  <c r="J30" i="4"/>
  <c r="C44" i="9"/>
  <c r="J24" i="12" s="1"/>
  <c r="B44" i="9"/>
  <c r="I24" i="12" s="1"/>
  <c r="J32" i="4"/>
  <c r="J33" i="4"/>
  <c r="E24" i="5"/>
  <c r="E25" i="5"/>
  <c r="E26" i="5"/>
  <c r="E27" i="5"/>
  <c r="E28" i="5"/>
  <c r="E29" i="5"/>
  <c r="E30" i="5"/>
  <c r="E33" i="5"/>
  <c r="E39" i="5"/>
  <c r="E42" i="5"/>
  <c r="E43" i="5"/>
  <c r="E46" i="5"/>
  <c r="E47" i="5"/>
  <c r="E50" i="5"/>
  <c r="E51" i="5"/>
  <c r="E53" i="5"/>
  <c r="E54" i="5"/>
  <c r="C54" i="11"/>
  <c r="C13" i="11"/>
  <c r="C24" i="11"/>
  <c r="C30" i="11" s="1"/>
  <c r="F24" i="11"/>
  <c r="F30" i="11" s="1"/>
  <c r="F13" i="11"/>
  <c r="C77" i="9"/>
  <c r="C19" i="9"/>
  <c r="C83" i="8"/>
  <c r="I29" i="12" s="1"/>
  <c r="B8" i="9"/>
  <c r="B9" i="9"/>
  <c r="B10" i="9"/>
  <c r="B7" i="9"/>
  <c r="J92" i="8"/>
  <c r="G76" i="8"/>
  <c r="D76" i="8"/>
  <c r="D66" i="8"/>
  <c r="E66" i="8" s="1"/>
  <c r="U40" i="6"/>
  <c r="I86" i="4"/>
  <c r="I88" i="4" s="1"/>
  <c r="I90" i="4" s="1"/>
  <c r="I93" i="4" s="1"/>
  <c r="I95" i="4" s="1"/>
  <c r="B45" i="6"/>
  <c r="C91" i="8" s="1"/>
  <c r="C8" i="11"/>
  <c r="C7" i="11"/>
  <c r="C6" i="11"/>
  <c r="C5" i="11"/>
  <c r="B20" i="11"/>
  <c r="B35" i="9"/>
  <c r="I23" i="12" s="1"/>
  <c r="D13" i="9"/>
  <c r="D16" i="9" s="1"/>
  <c r="C75" i="9" s="1"/>
  <c r="C57" i="9" l="1"/>
  <c r="F44" i="11" s="1"/>
  <c r="D44" i="11" s="1"/>
  <c r="D47" i="11"/>
  <c r="C62" i="9"/>
  <c r="F50" i="11" s="1"/>
  <c r="D50" i="11" s="1"/>
  <c r="D48" i="11"/>
  <c r="C63" i="9"/>
  <c r="F51" i="11" s="1"/>
  <c r="D51" i="11" s="1"/>
  <c r="J29" i="8"/>
  <c r="H37" i="8"/>
  <c r="J53" i="8"/>
  <c r="J64" i="8" s="1"/>
  <c r="H64" i="8"/>
  <c r="J76" i="8"/>
  <c r="J83" i="8" s="1"/>
  <c r="H83" i="8"/>
  <c r="I83" i="8"/>
  <c r="G83" i="8"/>
  <c r="D83" i="8"/>
  <c r="I53" i="8"/>
  <c r="I64" i="8" s="1"/>
  <c r="G64" i="8"/>
  <c r="E29" i="8"/>
  <c r="E37" i="8" s="1"/>
  <c r="D37" i="8"/>
  <c r="D65" i="8" s="1"/>
  <c r="D74" i="8" s="1"/>
  <c r="I29" i="8"/>
  <c r="I37" i="8" s="1"/>
  <c r="G37" i="8"/>
  <c r="E16" i="5"/>
  <c r="I25" i="12"/>
  <c r="K24" i="12"/>
  <c r="J25" i="12"/>
  <c r="K23" i="12"/>
  <c r="E76" i="5"/>
  <c r="G76" i="5" s="1"/>
  <c r="E77" i="21"/>
  <c r="D82" i="21"/>
  <c r="E77" i="5"/>
  <c r="G77" i="5" s="1"/>
  <c r="E78" i="21"/>
  <c r="F78" i="21" s="1"/>
  <c r="G78" i="21" s="1"/>
  <c r="E72" i="5"/>
  <c r="G72" i="5" s="1"/>
  <c r="E73" i="21"/>
  <c r="E19" i="5"/>
  <c r="E19" i="21"/>
  <c r="F19" i="21" s="1"/>
  <c r="G19" i="21" s="1"/>
  <c r="E18" i="5"/>
  <c r="E18" i="21"/>
  <c r="F18" i="21" s="1"/>
  <c r="G18" i="21" s="1"/>
  <c r="E17" i="5"/>
  <c r="E17" i="21"/>
  <c r="F17" i="21" s="1"/>
  <c r="G17" i="21" s="1"/>
  <c r="E15" i="5"/>
  <c r="E15" i="21"/>
  <c r="D73" i="5"/>
  <c r="D75" i="5" s="1"/>
  <c r="D78" i="5" s="1"/>
  <c r="C19" i="8"/>
  <c r="M79" i="5"/>
  <c r="F85" i="5"/>
  <c r="F21" i="8" s="1"/>
  <c r="C83" i="9"/>
  <c r="C85" i="9" s="1"/>
  <c r="C102" i="9" s="1"/>
  <c r="D13" i="11"/>
  <c r="D26" i="11"/>
  <c r="D25" i="11"/>
  <c r="C76" i="9"/>
  <c r="C45" i="9"/>
  <c r="C70" i="9" s="1"/>
  <c r="D24" i="11"/>
  <c r="B45" i="9"/>
  <c r="F21" i="11"/>
  <c r="D35" i="9"/>
  <c r="D45" i="9" s="1"/>
  <c r="C21" i="11"/>
  <c r="Y8" i="6"/>
  <c r="Y19" i="6" s="1"/>
  <c r="W8" i="6"/>
  <c r="W19" i="6" s="1"/>
  <c r="U8" i="6"/>
  <c r="U19" i="6" s="1"/>
  <c r="C61" i="11"/>
  <c r="D59" i="6"/>
  <c r="AO8" i="6" s="1"/>
  <c r="F55" i="11"/>
  <c r="E76" i="8"/>
  <c r="J21" i="8"/>
  <c r="J22" i="8" s="1"/>
  <c r="AO5" i="6"/>
  <c r="F53" i="8"/>
  <c r="F64" i="8" s="1"/>
  <c r="F43" i="11"/>
  <c r="D43" i="11" s="1"/>
  <c r="I21" i="8"/>
  <c r="I22" i="8" s="1"/>
  <c r="D45" i="6"/>
  <c r="D91" i="8" s="1"/>
  <c r="C95" i="8"/>
  <c r="C96" i="8" s="1"/>
  <c r="C21" i="9"/>
  <c r="AO4" i="6"/>
  <c r="AO27" i="6"/>
  <c r="G74" i="5"/>
  <c r="F71" i="5"/>
  <c r="J86" i="4"/>
  <c r="J88" i="4" s="1"/>
  <c r="J90" i="4" s="1"/>
  <c r="J93" i="4" s="1"/>
  <c r="J95" i="4" s="1"/>
  <c r="G65" i="8" l="1"/>
  <c r="G74" i="8" s="1"/>
  <c r="E83" i="8"/>
  <c r="F54" i="11"/>
  <c r="E65" i="8"/>
  <c r="E74" i="8" s="1"/>
  <c r="C55" i="9"/>
  <c r="F42" i="11" s="1"/>
  <c r="D42" i="11" s="1"/>
  <c r="D55" i="11"/>
  <c r="H65" i="8"/>
  <c r="H74" i="8" s="1"/>
  <c r="G80" i="21"/>
  <c r="C22" i="8"/>
  <c r="C65" i="8" s="1"/>
  <c r="C37" i="11"/>
  <c r="C45" i="11" s="1"/>
  <c r="C53" i="11" s="1"/>
  <c r="C63" i="11" s="1"/>
  <c r="F29" i="8"/>
  <c r="F37" i="8" s="1"/>
  <c r="J37" i="8"/>
  <c r="J65" i="8" s="1"/>
  <c r="J74" i="8" s="1"/>
  <c r="J84" i="8" s="1"/>
  <c r="I91" i="8" s="1"/>
  <c r="I94" i="8" s="1"/>
  <c r="I97" i="8" s="1"/>
  <c r="I65" i="8"/>
  <c r="I74" i="8" s="1"/>
  <c r="D30" i="11"/>
  <c r="E71" i="5"/>
  <c r="E73" i="5" s="1"/>
  <c r="E75" i="5" s="1"/>
  <c r="E78" i="5" s="1"/>
  <c r="E81" i="5" s="1"/>
  <c r="N80" i="21"/>
  <c r="F77" i="21"/>
  <c r="G77" i="21" s="1"/>
  <c r="F86" i="21"/>
  <c r="E71" i="21"/>
  <c r="F15" i="21"/>
  <c r="Y29" i="6"/>
  <c r="Y43" i="6" s="1"/>
  <c r="AH6" i="6" s="1"/>
  <c r="AH26" i="6" s="1"/>
  <c r="AO18" i="6" s="1"/>
  <c r="F73" i="5"/>
  <c r="F75" i="5" s="1"/>
  <c r="F78" i="5" s="1"/>
  <c r="D81" i="5"/>
  <c r="C51" i="9"/>
  <c r="F38" i="11" s="1"/>
  <c r="D38" i="11" s="1"/>
  <c r="G79" i="5"/>
  <c r="G81" i="5" s="1"/>
  <c r="W29" i="6"/>
  <c r="W43" i="6" s="1"/>
  <c r="AE6" i="6" s="1"/>
  <c r="F32" i="11"/>
  <c r="C32" i="11"/>
  <c r="D21" i="11"/>
  <c r="U29" i="6"/>
  <c r="U43" i="6" s="1"/>
  <c r="AA8" i="6"/>
  <c r="AA19" i="6" s="1"/>
  <c r="AA29" i="6" s="1"/>
  <c r="AA43" i="6" s="1"/>
  <c r="U52" i="6" s="1"/>
  <c r="D93" i="8"/>
  <c r="D95" i="8" s="1"/>
  <c r="D97" i="8" s="1"/>
  <c r="F76" i="8"/>
  <c r="F83" i="8" s="1"/>
  <c r="J29" i="12"/>
  <c r="K29" i="12" s="1"/>
  <c r="AO7" i="6"/>
  <c r="AO9" i="6" s="1"/>
  <c r="AO28" i="6"/>
  <c r="AO6" i="6"/>
  <c r="AO29" i="6" s="1"/>
  <c r="C66" i="9" l="1"/>
  <c r="F57" i="11"/>
  <c r="D57" i="11" s="1"/>
  <c r="F81" i="5"/>
  <c r="F84" i="5"/>
  <c r="F86" i="5" s="1"/>
  <c r="AE24" i="6"/>
  <c r="AE26" i="6" s="1"/>
  <c r="AO17" i="6" s="1"/>
  <c r="G71" i="5"/>
  <c r="G15" i="21"/>
  <c r="F71" i="21"/>
  <c r="E74" i="21"/>
  <c r="E76" i="21" s="1"/>
  <c r="E79" i="21" s="1"/>
  <c r="E82" i="21" s="1"/>
  <c r="F14" i="8"/>
  <c r="F19" i="8" s="1"/>
  <c r="F22" i="8" s="1"/>
  <c r="F65" i="8" s="1"/>
  <c r="C50" i="9"/>
  <c r="F37" i="11" s="1"/>
  <c r="F45" i="11" s="1"/>
  <c r="C74" i="8"/>
  <c r="H84" i="8"/>
  <c r="K25" i="12"/>
  <c r="D32" i="11"/>
  <c r="W52" i="6"/>
  <c r="AO10" i="6"/>
  <c r="D96" i="8"/>
  <c r="D54" i="11"/>
  <c r="AO30" i="6"/>
  <c r="AO31" i="6" s="1"/>
  <c r="AO11" i="6"/>
  <c r="AO32" i="6" l="1"/>
  <c r="AO33" i="6" s="1"/>
  <c r="I81" i="21"/>
  <c r="I80" i="21"/>
  <c r="I98" i="8"/>
  <c r="I99" i="8" s="1"/>
  <c r="I101" i="8" s="1"/>
  <c r="N9" i="18" s="1"/>
  <c r="H98" i="8"/>
  <c r="F75" i="21"/>
  <c r="G75" i="21" s="1"/>
  <c r="I82" i="21"/>
  <c r="F73" i="21"/>
  <c r="C84" i="8"/>
  <c r="I28" i="12"/>
  <c r="I30" i="12" s="1"/>
  <c r="D84" i="8"/>
  <c r="AO12" i="6"/>
  <c r="AO16" i="6" s="1"/>
  <c r="AO19" i="6" s="1"/>
  <c r="AO41" i="6" s="1"/>
  <c r="AO47" i="6" s="1"/>
  <c r="I84" i="8"/>
  <c r="H91" i="8" s="1"/>
  <c r="G84" i="8"/>
  <c r="J25" i="17" l="1"/>
  <c r="K25" i="17" s="1"/>
  <c r="M25" i="17" s="1"/>
  <c r="J26" i="17"/>
  <c r="K26" i="17" s="1"/>
  <c r="M26" i="17" s="1"/>
  <c r="J23" i="17"/>
  <c r="K23" i="17" s="1"/>
  <c r="M23" i="17" s="1"/>
  <c r="J24" i="17"/>
  <c r="K24" i="17" s="1"/>
  <c r="M24" i="17" s="1"/>
  <c r="J35" i="17"/>
  <c r="K35" i="17" s="1"/>
  <c r="M35" i="17" s="1"/>
  <c r="J39" i="17"/>
  <c r="K39" i="17" s="1"/>
  <c r="M39" i="17" s="1"/>
  <c r="J55" i="17"/>
  <c r="K55" i="17" s="1"/>
  <c r="M55" i="17" s="1"/>
  <c r="J28" i="17"/>
  <c r="K28" i="17" s="1"/>
  <c r="M28" i="17" s="1"/>
  <c r="J41" i="17"/>
  <c r="K41" i="17" s="1"/>
  <c r="M41" i="17" s="1"/>
  <c r="J50" i="17"/>
  <c r="K50" i="17" s="1"/>
  <c r="M50" i="17" s="1"/>
  <c r="J54" i="17"/>
  <c r="K54" i="17" s="1"/>
  <c r="M54" i="17" s="1"/>
  <c r="J31" i="17"/>
  <c r="K31" i="17" s="1"/>
  <c r="M31" i="17" s="1"/>
  <c r="J38" i="17"/>
  <c r="K38" i="17" s="1"/>
  <c r="M38" i="17" s="1"/>
  <c r="J44" i="17"/>
  <c r="K44" i="17" s="1"/>
  <c r="M44" i="17" s="1"/>
  <c r="J48" i="17"/>
  <c r="K48" i="17" s="1"/>
  <c r="M48" i="17" s="1"/>
  <c r="J52" i="17"/>
  <c r="K52" i="17" s="1"/>
  <c r="M52" i="17" s="1"/>
  <c r="J36" i="17"/>
  <c r="K36" i="17" s="1"/>
  <c r="M36" i="17" s="1"/>
  <c r="J40" i="17"/>
  <c r="K40" i="17" s="1"/>
  <c r="M40" i="17" s="1"/>
  <c r="J56" i="17"/>
  <c r="K56" i="17" s="1"/>
  <c r="M56" i="17" s="1"/>
  <c r="J29" i="17"/>
  <c r="K29" i="17" s="1"/>
  <c r="M29" i="17" s="1"/>
  <c r="J37" i="17"/>
  <c r="K37" i="17" s="1"/>
  <c r="M37" i="17" s="1"/>
  <c r="J46" i="17"/>
  <c r="K46" i="17" s="1"/>
  <c r="M46" i="17" s="1"/>
  <c r="J57" i="17"/>
  <c r="K57" i="17" s="1"/>
  <c r="M57" i="17" s="1"/>
  <c r="J33" i="17"/>
  <c r="K33" i="17" s="1"/>
  <c r="M33" i="17" s="1"/>
  <c r="J51" i="17"/>
  <c r="K51" i="17" s="1"/>
  <c r="M51" i="17" s="1"/>
  <c r="J47" i="17"/>
  <c r="K47" i="17" s="1"/>
  <c r="M47" i="17" s="1"/>
  <c r="J45" i="17"/>
  <c r="K45" i="17" s="1"/>
  <c r="M45" i="17" s="1"/>
  <c r="J49" i="17"/>
  <c r="K49" i="17" s="1"/>
  <c r="M49" i="17" s="1"/>
  <c r="J53" i="17"/>
  <c r="K53" i="17" s="1"/>
  <c r="M53" i="17" s="1"/>
  <c r="J30" i="17"/>
  <c r="K30" i="17" s="1"/>
  <c r="M30" i="17" s="1"/>
  <c r="J42" i="17"/>
  <c r="K42" i="17" s="1"/>
  <c r="M42" i="17" s="1"/>
  <c r="J22" i="17"/>
  <c r="K22" i="17" s="1"/>
  <c r="M22" i="17" s="1"/>
  <c r="J43" i="17"/>
  <c r="K43" i="17" s="1"/>
  <c r="M43" i="17" s="1"/>
  <c r="J27" i="17"/>
  <c r="K27" i="17" s="1"/>
  <c r="M27" i="17" s="1"/>
  <c r="J34" i="17"/>
  <c r="K34" i="17" s="1"/>
  <c r="M34" i="17" s="1"/>
  <c r="J32" i="17"/>
  <c r="K32" i="17" s="1"/>
  <c r="M32" i="17" s="1"/>
  <c r="J13" i="17"/>
  <c r="K13" i="17" s="1"/>
  <c r="M13" i="17" s="1"/>
  <c r="J12" i="17"/>
  <c r="K12" i="17" s="1"/>
  <c r="M12" i="17" s="1"/>
  <c r="J18" i="17"/>
  <c r="K18" i="17" s="1"/>
  <c r="M18" i="17" s="1"/>
  <c r="J14" i="17"/>
  <c r="K14" i="17" s="1"/>
  <c r="M14" i="17" s="1"/>
  <c r="J19" i="17"/>
  <c r="K19" i="17" s="1"/>
  <c r="M19" i="17" s="1"/>
  <c r="J20" i="17"/>
  <c r="K20" i="17" s="1"/>
  <c r="M20" i="17" s="1"/>
  <c r="J15" i="17"/>
  <c r="K15" i="17" s="1"/>
  <c r="M15" i="17" s="1"/>
  <c r="J21" i="17"/>
  <c r="K21" i="17" s="1"/>
  <c r="M21" i="17" s="1"/>
  <c r="J58" i="17"/>
  <c r="K58" i="17" s="1"/>
  <c r="M58" i="17" s="1"/>
  <c r="J11" i="17"/>
  <c r="K11" i="17" s="1"/>
  <c r="M11" i="17" s="1"/>
  <c r="J17" i="17"/>
  <c r="K17" i="17" s="1"/>
  <c r="M17" i="17" s="1"/>
  <c r="J16" i="17"/>
  <c r="K16" i="17" s="1"/>
  <c r="M16" i="17" s="1"/>
  <c r="H11" i="18"/>
  <c r="G73" i="21"/>
  <c r="F74" i="21"/>
  <c r="G74" i="21" s="1"/>
  <c r="I34" i="12"/>
  <c r="K34" i="12" s="1"/>
  <c r="I35" i="12"/>
  <c r="K35" i="12" s="1"/>
  <c r="AO20" i="6"/>
  <c r="AO42" i="6" s="1"/>
  <c r="AO48" i="6" s="1"/>
  <c r="AO49" i="6" s="1"/>
  <c r="AO50" i="6" s="1"/>
  <c r="AO52" i="6" s="1"/>
  <c r="J91" i="8"/>
  <c r="J94" i="8" s="1"/>
  <c r="H94" i="8"/>
  <c r="C58" i="9"/>
  <c r="F46" i="11" s="1"/>
  <c r="F53" i="11" s="1"/>
  <c r="H17" i="18" l="1"/>
  <c r="I17" i="18" s="1"/>
  <c r="K17" i="18" s="1"/>
  <c r="I11" i="18"/>
  <c r="K11" i="18" s="1"/>
  <c r="G38" i="11"/>
  <c r="D46" i="11"/>
  <c r="H96" i="8"/>
  <c r="H97" i="8" s="1"/>
  <c r="M59" i="17"/>
  <c r="N48" i="17" s="1"/>
  <c r="H38" i="18"/>
  <c r="I38" i="18" s="1"/>
  <c r="K38" i="18" s="1"/>
  <c r="H40" i="18"/>
  <c r="I40" i="18" s="1"/>
  <c r="K40" i="18" s="1"/>
  <c r="H14" i="18"/>
  <c r="I14" i="18" s="1"/>
  <c r="K14" i="18" s="1"/>
  <c r="H13" i="18"/>
  <c r="I13" i="18" s="1"/>
  <c r="K13" i="18" s="1"/>
  <c r="H34" i="18"/>
  <c r="I34" i="18" s="1"/>
  <c r="K34" i="18" s="1"/>
  <c r="H19" i="18"/>
  <c r="I19" i="18" s="1"/>
  <c r="K19" i="18" s="1"/>
  <c r="H20" i="18"/>
  <c r="I20" i="18" s="1"/>
  <c r="K20" i="18" s="1"/>
  <c r="H12" i="18"/>
  <c r="I12" i="18" s="1"/>
  <c r="K12" i="18" s="1"/>
  <c r="H43" i="18"/>
  <c r="I43" i="18" s="1"/>
  <c r="K43" i="18" s="1"/>
  <c r="H22" i="18"/>
  <c r="I22" i="18" s="1"/>
  <c r="K22" i="18" s="1"/>
  <c r="H26" i="18"/>
  <c r="I26" i="18" s="1"/>
  <c r="K26" i="18" s="1"/>
  <c r="H51" i="18"/>
  <c r="I51" i="18" s="1"/>
  <c r="K51" i="18" s="1"/>
  <c r="H23" i="18"/>
  <c r="I23" i="18" s="1"/>
  <c r="K23" i="18" s="1"/>
  <c r="H49" i="18"/>
  <c r="I49" i="18" s="1"/>
  <c r="K49" i="18" s="1"/>
  <c r="H15" i="18"/>
  <c r="I15" i="18" s="1"/>
  <c r="K15" i="18" s="1"/>
  <c r="H55" i="18"/>
  <c r="I55" i="18" s="1"/>
  <c r="K55" i="18" s="1"/>
  <c r="H48" i="18"/>
  <c r="I48" i="18" s="1"/>
  <c r="K48" i="18" s="1"/>
  <c r="H45" i="18"/>
  <c r="I45" i="18" s="1"/>
  <c r="K45" i="18" s="1"/>
  <c r="H37" i="18"/>
  <c r="I37" i="18" s="1"/>
  <c r="K37" i="18" s="1"/>
  <c r="H46" i="18"/>
  <c r="I46" i="18" s="1"/>
  <c r="K46" i="18" s="1"/>
  <c r="H18" i="18"/>
  <c r="I18" i="18" s="1"/>
  <c r="K18" i="18" s="1"/>
  <c r="H32" i="18"/>
  <c r="I32" i="18" s="1"/>
  <c r="K32" i="18" s="1"/>
  <c r="H52" i="18"/>
  <c r="I52" i="18" s="1"/>
  <c r="K52" i="18" s="1"/>
  <c r="H41" i="18"/>
  <c r="I41" i="18" s="1"/>
  <c r="K41" i="18" s="1"/>
  <c r="H24" i="18"/>
  <c r="I24" i="18" s="1"/>
  <c r="K24" i="18" s="1"/>
  <c r="H47" i="18"/>
  <c r="I47" i="18" s="1"/>
  <c r="K47" i="18" s="1"/>
  <c r="H44" i="18"/>
  <c r="I44" i="18" s="1"/>
  <c r="K44" i="18" s="1"/>
  <c r="H27" i="18"/>
  <c r="I27" i="18" s="1"/>
  <c r="K27" i="18" s="1"/>
  <c r="H33" i="18"/>
  <c r="I33" i="18" s="1"/>
  <c r="K33" i="18" s="1"/>
  <c r="H35" i="18"/>
  <c r="I35" i="18" s="1"/>
  <c r="K35" i="18" s="1"/>
  <c r="H53" i="18"/>
  <c r="I53" i="18" s="1"/>
  <c r="K53" i="18" s="1"/>
  <c r="H39" i="18"/>
  <c r="I39" i="18" s="1"/>
  <c r="K39" i="18" s="1"/>
  <c r="H36" i="18"/>
  <c r="I36" i="18" s="1"/>
  <c r="K36" i="18" s="1"/>
  <c r="H50" i="18"/>
  <c r="I50" i="18" s="1"/>
  <c r="K50" i="18" s="1"/>
  <c r="H25" i="18"/>
  <c r="I25" i="18" s="1"/>
  <c r="K25" i="18" s="1"/>
  <c r="H54" i="18"/>
  <c r="I54" i="18" s="1"/>
  <c r="K54" i="18" s="1"/>
  <c r="H29" i="18"/>
  <c r="I29" i="18" s="1"/>
  <c r="K29" i="18" s="1"/>
  <c r="H30" i="18"/>
  <c r="I30" i="18" s="1"/>
  <c r="K30" i="18" s="1"/>
  <c r="H16" i="18"/>
  <c r="I16" i="18" s="1"/>
  <c r="K16" i="18" s="1"/>
  <c r="H21" i="18"/>
  <c r="I21" i="18" s="1"/>
  <c r="K21" i="18" s="1"/>
  <c r="H31" i="18"/>
  <c r="I31" i="18" s="1"/>
  <c r="K31" i="18" s="1"/>
  <c r="H28" i="18"/>
  <c r="I28" i="18" s="1"/>
  <c r="K28" i="18" s="1"/>
  <c r="H42" i="18"/>
  <c r="I42" i="18" s="1"/>
  <c r="K42" i="18" s="1"/>
  <c r="F76" i="21"/>
  <c r="F79" i="21" s="1"/>
  <c r="K59" i="17"/>
  <c r="F66" i="8"/>
  <c r="F74" i="8" s="1"/>
  <c r="J28" i="12"/>
  <c r="D37" i="11"/>
  <c r="D45" i="11" s="1"/>
  <c r="D53" i="11" l="1"/>
  <c r="N26" i="17"/>
  <c r="N30" i="17"/>
  <c r="N46" i="17"/>
  <c r="N21" i="17"/>
  <c r="N37" i="17"/>
  <c r="N57" i="17"/>
  <c r="N40" i="17"/>
  <c r="N44" i="17"/>
  <c r="N47" i="17"/>
  <c r="N23" i="17"/>
  <c r="N24" i="17"/>
  <c r="N12" i="17"/>
  <c r="N11" i="17"/>
  <c r="N17" i="17"/>
  <c r="N14" i="17"/>
  <c r="N42" i="17"/>
  <c r="N51" i="17"/>
  <c r="N27" i="17"/>
  <c r="N54" i="17"/>
  <c r="N31" i="17"/>
  <c r="N52" i="17"/>
  <c r="N22" i="17"/>
  <c r="N28" i="17"/>
  <c r="N33" i="17"/>
  <c r="N39" i="17"/>
  <c r="N20" i="17"/>
  <c r="N56" i="17"/>
  <c r="N29" i="17"/>
  <c r="N19" i="17"/>
  <c r="N36" i="17"/>
  <c r="N16" i="17"/>
  <c r="N50" i="17"/>
  <c r="N58" i="17"/>
  <c r="N13" i="17"/>
  <c r="N25" i="17"/>
  <c r="N15" i="17"/>
  <c r="N45" i="17"/>
  <c r="N49" i="17"/>
  <c r="N35" i="17"/>
  <c r="N55" i="17"/>
  <c r="N43" i="17"/>
  <c r="N18" i="17"/>
  <c r="N41" i="17"/>
  <c r="N53" i="17"/>
  <c r="N34" i="17"/>
  <c r="N32" i="17"/>
  <c r="N38" i="17"/>
  <c r="H99" i="8"/>
  <c r="J99" i="8" s="1"/>
  <c r="J97" i="8"/>
  <c r="K56" i="18"/>
  <c r="L41" i="18" s="1"/>
  <c r="H56" i="18"/>
  <c r="I56" i="18"/>
  <c r="G76" i="21"/>
  <c r="F82" i="21"/>
  <c r="G82" i="21" s="1"/>
  <c r="G79" i="21"/>
  <c r="F85" i="21"/>
  <c r="F87" i="21" s="1"/>
  <c r="K28" i="12"/>
  <c r="K30" i="12" s="1"/>
  <c r="J30" i="12"/>
  <c r="E84" i="8"/>
  <c r="F58" i="11" s="1"/>
  <c r="F84" i="8"/>
  <c r="F86" i="8" s="1"/>
  <c r="C65" i="9"/>
  <c r="L50" i="18" l="1"/>
  <c r="L45" i="18"/>
  <c r="L17" i="18"/>
  <c r="L47" i="18"/>
  <c r="L25" i="18"/>
  <c r="D58" i="11"/>
  <c r="D61" i="11" s="1"/>
  <c r="D63" i="11" s="1"/>
  <c r="F61" i="11"/>
  <c r="F63" i="11" s="1"/>
  <c r="L22" i="18"/>
  <c r="L21" i="18"/>
  <c r="L13" i="18"/>
  <c r="L26" i="18"/>
  <c r="L43" i="18"/>
  <c r="L54" i="18"/>
  <c r="L11" i="18"/>
  <c r="L56" i="18" s="1"/>
  <c r="L37" i="18"/>
  <c r="L40" i="18"/>
  <c r="L44" i="18"/>
  <c r="L30" i="18"/>
  <c r="L52" i="18"/>
  <c r="L15" i="18"/>
  <c r="L34" i="18"/>
  <c r="L55" i="18"/>
  <c r="L29" i="18"/>
  <c r="L48" i="18"/>
  <c r="L14" i="18"/>
  <c r="L12" i="18"/>
  <c r="L35" i="18"/>
  <c r="L53" i="18"/>
  <c r="L28" i="18"/>
  <c r="L42" i="18"/>
  <c r="L31" i="18"/>
  <c r="L51" i="18"/>
  <c r="L36" i="18"/>
  <c r="L23" i="18"/>
  <c r="L39" i="18"/>
  <c r="L19" i="18"/>
  <c r="L16" i="18"/>
  <c r="L20" i="18"/>
  <c r="L46" i="18"/>
  <c r="L18" i="18"/>
  <c r="L38" i="18"/>
  <c r="L49" i="18"/>
  <c r="L27" i="18"/>
  <c r="L33" i="18"/>
  <c r="L32" i="18"/>
  <c r="L24" i="18"/>
  <c r="H101" i="8"/>
  <c r="J101" i="8" s="1"/>
  <c r="H108" i="8" s="1"/>
  <c r="C67" i="9"/>
  <c r="M11" i="18" l="1"/>
  <c r="N11" i="18" s="1"/>
  <c r="N56" i="18" s="1"/>
  <c r="M52" i="18"/>
  <c r="N52" i="18" s="1"/>
  <c r="M30" i="18"/>
  <c r="N30" i="18" s="1"/>
  <c r="M28" i="18"/>
  <c r="N28" i="18" s="1"/>
  <c r="M34" i="18"/>
  <c r="N34" i="18" s="1"/>
  <c r="M50" i="18"/>
  <c r="N50" i="18" s="1"/>
  <c r="M19" i="18"/>
  <c r="N19" i="18" s="1"/>
  <c r="M40" i="18"/>
  <c r="N40" i="18" s="1"/>
  <c r="M48" i="18"/>
  <c r="N48" i="18" s="1"/>
  <c r="M14" i="18"/>
  <c r="N14" i="18" s="1"/>
  <c r="M15" i="18"/>
  <c r="N15" i="18" s="1"/>
  <c r="M45" i="18"/>
  <c r="N45" i="18" s="1"/>
  <c r="M43" i="18"/>
  <c r="N43" i="18" s="1"/>
  <c r="M53" i="18"/>
  <c r="N53" i="18" s="1"/>
  <c r="M55" i="18"/>
  <c r="N55" i="18" s="1"/>
  <c r="M35" i="18"/>
  <c r="N35" i="18" s="1"/>
  <c r="M16" i="18"/>
  <c r="N16" i="18" s="1"/>
  <c r="M17" i="18"/>
  <c r="N17" i="18" s="1"/>
  <c r="M32" i="18"/>
  <c r="N32" i="18" s="1"/>
  <c r="M27" i="18"/>
  <c r="N27" i="18" s="1"/>
  <c r="M38" i="18"/>
  <c r="N38" i="18" s="1"/>
  <c r="M47" i="18"/>
  <c r="N47" i="18" s="1"/>
  <c r="M44" i="18"/>
  <c r="N44" i="18" s="1"/>
  <c r="M29" i="18"/>
  <c r="N29" i="18" s="1"/>
  <c r="M21" i="18"/>
  <c r="N21" i="18" s="1"/>
  <c r="M36" i="18"/>
  <c r="N36" i="18" s="1"/>
  <c r="M22" i="18"/>
  <c r="N22" i="18" s="1"/>
  <c r="M25" i="18"/>
  <c r="N25" i="18" s="1"/>
  <c r="M37" i="18"/>
  <c r="N37" i="18" s="1"/>
  <c r="M13" i="18"/>
  <c r="N13" i="18" s="1"/>
  <c r="M33" i="18"/>
  <c r="N33" i="18" s="1"/>
  <c r="M20" i="18"/>
  <c r="N20" i="18" s="1"/>
  <c r="M26" i="18"/>
  <c r="N26" i="18" s="1"/>
  <c r="M39" i="18"/>
  <c r="N39" i="18" s="1"/>
  <c r="M31" i="18"/>
  <c r="N31" i="18" s="1"/>
  <c r="M49" i="18"/>
  <c r="N49" i="18" s="1"/>
  <c r="M42" i="18"/>
  <c r="N42" i="18" s="1"/>
  <c r="M24" i="18"/>
  <c r="N24" i="18" s="1"/>
  <c r="M46" i="18"/>
  <c r="N46" i="18" s="1"/>
  <c r="M51" i="18"/>
  <c r="N51" i="18" s="1"/>
  <c r="M41" i="18"/>
  <c r="N41" i="18" s="1"/>
  <c r="M23" i="18"/>
  <c r="N23" i="18" s="1"/>
  <c r="M54" i="18"/>
  <c r="N54" i="18" s="1"/>
  <c r="M12" i="18"/>
  <c r="N12" i="18" s="1"/>
  <c r="M18" i="18"/>
  <c r="N18" i="18" s="1"/>
  <c r="C71" i="9"/>
  <c r="C72" i="9" s="1"/>
  <c r="H106" i="8"/>
  <c r="C90" i="9"/>
  <c r="C95" i="9" s="1"/>
  <c r="O9" i="17" s="1"/>
  <c r="M56" i="18" l="1"/>
  <c r="O15" i="17"/>
  <c r="P15" i="17" s="1"/>
  <c r="O16" i="17"/>
  <c r="P16" i="17" s="1"/>
  <c r="O24" i="17"/>
  <c r="P24" i="17" s="1"/>
  <c r="O32" i="17"/>
  <c r="P32" i="17" s="1"/>
  <c r="O40" i="17"/>
  <c r="P40" i="17" s="1"/>
  <c r="O48" i="17"/>
  <c r="P48" i="17" s="1"/>
  <c r="O56" i="17"/>
  <c r="P56" i="17" s="1"/>
  <c r="O43" i="17"/>
  <c r="P43" i="17" s="1"/>
  <c r="O30" i="17"/>
  <c r="P30" i="17" s="1"/>
  <c r="O23" i="17"/>
  <c r="P23" i="17" s="1"/>
  <c r="O17" i="17"/>
  <c r="P17" i="17" s="1"/>
  <c r="O25" i="17"/>
  <c r="P25" i="17" s="1"/>
  <c r="O33" i="17"/>
  <c r="P33" i="17" s="1"/>
  <c r="O41" i="17"/>
  <c r="P41" i="17" s="1"/>
  <c r="O49" i="17"/>
  <c r="P49" i="17" s="1"/>
  <c r="O57" i="17"/>
  <c r="P57" i="17" s="1"/>
  <c r="O19" i="17"/>
  <c r="P19" i="17" s="1"/>
  <c r="O35" i="17"/>
  <c r="P35" i="17" s="1"/>
  <c r="O11" i="17"/>
  <c r="P11" i="17" s="1"/>
  <c r="O55" i="17"/>
  <c r="P55" i="17" s="1"/>
  <c r="O18" i="17"/>
  <c r="P18" i="17" s="1"/>
  <c r="O26" i="17"/>
  <c r="P26" i="17" s="1"/>
  <c r="O34" i="17"/>
  <c r="P34" i="17" s="1"/>
  <c r="O42" i="17"/>
  <c r="P42" i="17" s="1"/>
  <c r="O50" i="17"/>
  <c r="P50" i="17" s="1"/>
  <c r="O58" i="17"/>
  <c r="P58" i="17" s="1"/>
  <c r="O27" i="17"/>
  <c r="P27" i="17" s="1"/>
  <c r="O51" i="17"/>
  <c r="P51" i="17" s="1"/>
  <c r="O46" i="17"/>
  <c r="P46" i="17" s="1"/>
  <c r="O39" i="17"/>
  <c r="P39" i="17" s="1"/>
  <c r="O12" i="17"/>
  <c r="P12" i="17" s="1"/>
  <c r="O20" i="17"/>
  <c r="P20" i="17" s="1"/>
  <c r="O28" i="17"/>
  <c r="P28" i="17" s="1"/>
  <c r="O36" i="17"/>
  <c r="P36" i="17" s="1"/>
  <c r="O44" i="17"/>
  <c r="P44" i="17" s="1"/>
  <c r="O52" i="17"/>
  <c r="P52" i="17" s="1"/>
  <c r="O54" i="17"/>
  <c r="P54" i="17" s="1"/>
  <c r="O47" i="17"/>
  <c r="P47" i="17" s="1"/>
  <c r="O13" i="17"/>
  <c r="P13" i="17" s="1"/>
  <c r="O21" i="17"/>
  <c r="P21" i="17" s="1"/>
  <c r="O29" i="17"/>
  <c r="P29" i="17" s="1"/>
  <c r="O37" i="17"/>
  <c r="P37" i="17" s="1"/>
  <c r="O45" i="17"/>
  <c r="P45" i="17" s="1"/>
  <c r="O53" i="17"/>
  <c r="P53" i="17" s="1"/>
  <c r="O14" i="17"/>
  <c r="P14" i="17" s="1"/>
  <c r="O22" i="17"/>
  <c r="P22" i="17" s="1"/>
  <c r="O38" i="17"/>
  <c r="P38" i="17" s="1"/>
  <c r="O31" i="17"/>
  <c r="P31" i="17" s="1"/>
  <c r="O59" i="17" l="1"/>
  <c r="P59" i="17"/>
</calcChain>
</file>

<file path=xl/comments1.xml><?xml version="1.0" encoding="utf-8"?>
<comments xmlns="http://schemas.openxmlformats.org/spreadsheetml/2006/main">
  <authors>
    <author>Kabir, Mahjabeen</author>
  </authors>
  <commentList>
    <comment ref="E14" authorId="0" shape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79" authorId="0" shape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79" authorId="0" shape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0" authorId="0" shape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2.xml><?xml version="1.0" encoding="utf-8"?>
<comments xmlns="http://schemas.openxmlformats.org/spreadsheetml/2006/main">
  <authors>
    <author>Kabir, Mahjabeen</author>
  </authors>
  <commentList>
    <comment ref="E14" authorId="0" shapeId="0">
      <text>
        <r>
          <rPr>
            <b/>
            <sz val="9"/>
            <color indexed="81"/>
            <rFont val="Tahoma"/>
            <family val="2"/>
          </rPr>
          <t>Kabir, Mahjabeen:</t>
        </r>
        <r>
          <rPr>
            <sz val="9"/>
            <color indexed="81"/>
            <rFont val="Tahoma"/>
            <family val="2"/>
          </rPr>
          <t xml:space="preserve">
</t>
        </r>
        <r>
          <rPr>
            <sz val="14"/>
            <color indexed="81"/>
            <rFont val="Tahoma"/>
            <family val="2"/>
          </rPr>
          <t>This column will be automatically populated from the Contractor's Cert of Actual Cost</t>
        </r>
      </text>
    </comment>
    <comment ref="D80" authorId="0" shapeId="0">
      <text>
        <r>
          <rPr>
            <b/>
            <sz val="9"/>
            <color indexed="81"/>
            <rFont val="Tahoma"/>
            <family val="2"/>
          </rPr>
          <t>Kabir, Mahjabeen:</t>
        </r>
        <r>
          <rPr>
            <sz val="9"/>
            <color indexed="81"/>
            <rFont val="Tahoma"/>
            <family val="2"/>
          </rPr>
          <t xml:space="preserve">
</t>
        </r>
        <r>
          <rPr>
            <sz val="14"/>
            <color indexed="81"/>
            <rFont val="Tahoma"/>
            <family val="2"/>
          </rPr>
          <t>Enter the total amount from the Change Order Log in MFaSys.</t>
        </r>
      </text>
    </comment>
    <comment ref="F80" authorId="0" shapeId="0">
      <text>
        <r>
          <rPr>
            <b/>
            <sz val="9"/>
            <color indexed="81"/>
            <rFont val="Tahoma"/>
            <family val="2"/>
          </rPr>
          <t>Kabir, Mahjabeen:</t>
        </r>
        <r>
          <rPr>
            <sz val="9"/>
            <color indexed="81"/>
            <rFont val="Tahoma"/>
            <family val="2"/>
          </rPr>
          <t xml:space="preserve">
</t>
        </r>
        <r>
          <rPr>
            <sz val="11"/>
            <color indexed="81"/>
            <rFont val="Tahoma"/>
            <family val="2"/>
          </rPr>
          <t>Enter from Change Order Request in MFaSys.</t>
        </r>
      </text>
    </comment>
    <comment ref="F81" authorId="0" shapeId="0">
      <text>
        <r>
          <rPr>
            <b/>
            <sz val="9"/>
            <color indexed="81"/>
            <rFont val="Tahoma"/>
            <family val="2"/>
          </rPr>
          <t>Kabir, Mahjabeen:</t>
        </r>
        <r>
          <rPr>
            <sz val="9"/>
            <color indexed="81"/>
            <rFont val="Tahoma"/>
            <family val="2"/>
          </rPr>
          <t xml:space="preserve">
</t>
        </r>
        <r>
          <rPr>
            <sz val="11"/>
            <color indexed="81"/>
            <rFont val="Tahoma"/>
            <family val="2"/>
          </rPr>
          <t>Enter as a negative number from Change Order Request in MFaSys.</t>
        </r>
      </text>
    </comment>
  </commentList>
</comments>
</file>

<file path=xl/comments3.xml><?xml version="1.0" encoding="utf-8"?>
<comments xmlns="http://schemas.openxmlformats.org/spreadsheetml/2006/main">
  <authors>
    <author>Kabir, Mahjabeen</author>
  </authors>
  <commentList>
    <comment ref="E19" authorId="0" shapeId="0">
      <text>
        <r>
          <rPr>
            <b/>
            <sz val="9"/>
            <color indexed="81"/>
            <rFont val="Tahoma"/>
            <family val="2"/>
          </rPr>
          <t>Kabir, Mahjabeen:</t>
        </r>
        <r>
          <rPr>
            <sz val="9"/>
            <color indexed="81"/>
            <rFont val="Tahoma"/>
            <family val="2"/>
          </rPr>
          <t xml:space="preserve">
</t>
        </r>
        <r>
          <rPr>
            <sz val="14"/>
            <color indexed="81"/>
            <rFont val="Tahoma"/>
            <family val="2"/>
          </rPr>
          <t>Override formula if the G.C. contract is a stipulated sum (a/k/a fixed-price contract) to accept the contract amount.</t>
        </r>
      </text>
    </comment>
    <comment ref="E66" authorId="0" shapeId="0">
      <text>
        <r>
          <rPr>
            <b/>
            <sz val="9"/>
            <color indexed="81"/>
            <rFont val="Tahoma"/>
            <family val="2"/>
          </rPr>
          <t>Kabir, Mahjabeen:</t>
        </r>
        <r>
          <rPr>
            <sz val="9"/>
            <color indexed="81"/>
            <rFont val="Tahoma"/>
            <family val="2"/>
          </rPr>
          <t xml:space="preserve">
</t>
        </r>
        <r>
          <rPr>
            <sz val="14"/>
            <color indexed="81"/>
            <rFont val="Tahoma"/>
            <family val="2"/>
          </rPr>
          <t>Verify the amount of developer fee from the Limited Partnership or Operating Agreement.</t>
        </r>
      </text>
    </comment>
    <comment ref="H92" authorId="0" shape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93" authorId="0" shapeId="0">
      <text>
        <r>
          <rPr>
            <b/>
            <sz val="9"/>
            <color indexed="81"/>
            <rFont val="Tahoma"/>
            <family val="2"/>
          </rPr>
          <t>Kabir, Mahjabeen:</t>
        </r>
        <r>
          <rPr>
            <sz val="9"/>
            <color indexed="81"/>
            <rFont val="Tahoma"/>
            <family val="2"/>
          </rPr>
          <t xml:space="preserve">
</t>
        </r>
        <r>
          <rPr>
            <sz val="14"/>
            <color indexed="81"/>
            <rFont val="Tahoma"/>
            <family val="2"/>
          </rPr>
          <t>If applicable, enter negative #</t>
        </r>
      </text>
    </comment>
    <comment ref="H104" authorId="0" shapeId="0">
      <text>
        <r>
          <rPr>
            <b/>
            <sz val="9"/>
            <color indexed="81"/>
            <rFont val="Tahoma"/>
            <family val="2"/>
          </rPr>
          <t>Kabir, Mahjabeen:</t>
        </r>
        <r>
          <rPr>
            <sz val="9"/>
            <color indexed="81"/>
            <rFont val="Tahoma"/>
            <family val="2"/>
          </rPr>
          <t xml:space="preserve">
</t>
        </r>
        <r>
          <rPr>
            <sz val="14"/>
            <color indexed="81"/>
            <rFont val="Tahoma"/>
            <family val="2"/>
          </rPr>
          <t>From 42(m) letter (4%) or Carryover Allocation (9%)</t>
        </r>
      </text>
    </comment>
  </commentList>
</comments>
</file>

<file path=xl/comments4.xml><?xml version="1.0" encoding="utf-8"?>
<comments xmlns="http://schemas.openxmlformats.org/spreadsheetml/2006/main">
  <authors>
    <author>Kabir, Mahjabeen</author>
  </authors>
  <commentList>
    <comment ref="D14" authorId="0" shapeId="0">
      <text>
        <r>
          <rPr>
            <b/>
            <sz val="9"/>
            <color indexed="81"/>
            <rFont val="Tahoma"/>
            <family val="2"/>
          </rPr>
          <t>Kabir, Mahjabeen:</t>
        </r>
        <r>
          <rPr>
            <sz val="9"/>
            <color indexed="81"/>
            <rFont val="Tahoma"/>
            <family val="2"/>
          </rPr>
          <t xml:space="preserve">
</t>
        </r>
        <r>
          <rPr>
            <sz val="14"/>
            <color indexed="81"/>
            <rFont val="Tahoma"/>
            <family val="2"/>
          </rPr>
          <t>42(m) letter or carryover allocation</t>
        </r>
      </text>
    </comment>
    <comment ref="B24" authorId="0" shapeId="0">
      <text>
        <r>
          <rPr>
            <b/>
            <sz val="9"/>
            <color indexed="81"/>
            <rFont val="Tahoma"/>
            <family val="2"/>
          </rPr>
          <t>Kabir, Mahjabeen:</t>
        </r>
        <r>
          <rPr>
            <sz val="9"/>
            <color indexed="81"/>
            <rFont val="Tahoma"/>
            <family val="2"/>
          </rPr>
          <t xml:space="preserve">
</t>
        </r>
        <r>
          <rPr>
            <sz val="14"/>
            <color indexed="81"/>
            <rFont val="Tahoma"/>
            <family val="2"/>
          </rPr>
          <t>Enter from the underwriting model used for the most recent executed Dev. Budget.</t>
        </r>
      </text>
    </comment>
    <comment ref="C24" authorId="0" shapeId="0">
      <text>
        <r>
          <rPr>
            <b/>
            <sz val="9"/>
            <color indexed="81"/>
            <rFont val="Tahoma"/>
            <family val="2"/>
          </rPr>
          <t>Kabir, Mahjabeen:</t>
        </r>
        <r>
          <rPr>
            <sz val="9"/>
            <color indexed="81"/>
            <rFont val="Tahoma"/>
            <family val="2"/>
          </rPr>
          <t xml:space="preserve">
</t>
        </r>
        <r>
          <rPr>
            <sz val="14"/>
            <color indexed="81"/>
            <rFont val="Tahoma"/>
            <family val="2"/>
          </rPr>
          <t xml:space="preserve">Enter the CHFA recognized sources from the final underwriting. The eligible basis in the underwriting model must agree with the eligible basis determined in the Recapitulation Sheet.  The AFR in the final underwriting must agree with the AFR reflected in the cost certification.   The final LIHTC equity amount will be reflected on the Summary Page and the LIHTC_Calc worksheets of the underwriting model. </t>
        </r>
      </text>
    </comment>
    <comment ref="C48" authorId="0" shapeId="0">
      <text>
        <r>
          <rPr>
            <b/>
            <sz val="9"/>
            <color indexed="81"/>
            <rFont val="Tahoma"/>
            <family val="2"/>
          </rPr>
          <t>Kabir, Mahjabeen:</t>
        </r>
        <r>
          <rPr>
            <sz val="9"/>
            <color indexed="81"/>
            <rFont val="Tahoma"/>
            <family val="2"/>
          </rPr>
          <t xml:space="preserve">
</t>
        </r>
        <r>
          <rPr>
            <sz val="14"/>
            <color indexed="81"/>
            <rFont val="Tahoma"/>
            <family val="2"/>
          </rPr>
          <t>This section will be automatically populated from the Recap. sheet</t>
        </r>
      </text>
    </comment>
    <comment ref="C83" authorId="0" shapeId="0">
      <text>
        <r>
          <rPr>
            <b/>
            <sz val="9"/>
            <color indexed="81"/>
            <rFont val="Tahoma"/>
            <family val="2"/>
          </rPr>
          <t>Kabir, Mahjabeen:</t>
        </r>
        <r>
          <rPr>
            <sz val="9"/>
            <color indexed="81"/>
            <rFont val="Tahoma"/>
            <family val="2"/>
          </rPr>
          <t xml:space="preserve">
</t>
        </r>
        <r>
          <rPr>
            <sz val="12"/>
            <color indexed="81"/>
            <rFont val="Tahoma"/>
            <family val="2"/>
          </rPr>
          <t>This is 99.99% of the 100% 8609 credit amount in Cell C81.  Therefore, this amount will be less than Cell C81.</t>
        </r>
      </text>
    </comment>
    <comment ref="C85" authorId="0" shapeId="0">
      <text>
        <r>
          <rPr>
            <b/>
            <sz val="9"/>
            <color indexed="81"/>
            <rFont val="Tahoma"/>
            <family val="2"/>
          </rPr>
          <t>Kabir, Mahjabeen:</t>
        </r>
        <r>
          <rPr>
            <sz val="9"/>
            <color indexed="81"/>
            <rFont val="Tahoma"/>
            <family val="2"/>
          </rPr>
          <t xml:space="preserve">
</t>
        </r>
        <r>
          <rPr>
            <sz val="14"/>
            <color indexed="81"/>
            <rFont val="Tahoma"/>
            <family val="2"/>
          </rPr>
          <t>This is 100% of the credit that will be reflected on the Form 8609.</t>
        </r>
      </text>
    </comment>
  </commentList>
</comments>
</file>

<file path=xl/comments5.xml><?xml version="1.0" encoding="utf-8"?>
<comments xmlns="http://schemas.openxmlformats.org/spreadsheetml/2006/main">
  <authors>
    <author>Kabir, Mahjabeen</author>
  </authors>
  <commentList>
    <comment ref="G38" authorId="0" shapeId="0">
      <text>
        <r>
          <rPr>
            <b/>
            <sz val="9"/>
            <color indexed="81"/>
            <rFont val="Tahoma"/>
            <family val="2"/>
          </rPr>
          <t>Kabir, Mahjabeen:</t>
        </r>
        <r>
          <rPr>
            <sz val="9"/>
            <color indexed="81"/>
            <rFont val="Tahoma"/>
            <family val="2"/>
          </rPr>
          <t xml:space="preserve">
</t>
        </r>
        <r>
          <rPr>
            <sz val="14"/>
            <color indexed="81"/>
            <rFont val="Tahoma"/>
            <family val="2"/>
          </rPr>
          <t>CHFA recognized developer's fee cannot exceed 15% of TDC.  This cell has conditional formatting.  If the  total % exceeds 16%, this cell will be highlighted in Red.</t>
        </r>
      </text>
    </comment>
  </commentList>
</comments>
</file>

<file path=xl/comments6.xml><?xml version="1.0" encoding="utf-8"?>
<comments xmlns="http://schemas.openxmlformats.org/spreadsheetml/2006/main">
  <authors>
    <author>Kabir, Mahjabeen</author>
  </authors>
  <commentList>
    <comment ref="O11" authorId="0" shapeId="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not exceed the annual credit amount in Cell O9.</t>
        </r>
      </text>
    </comment>
  </commentList>
</comments>
</file>

<file path=xl/comments7.xml><?xml version="1.0" encoding="utf-8"?>
<comments xmlns="http://schemas.openxmlformats.org/spreadsheetml/2006/main">
  <authors>
    <author>Kabir, Mahjabeen</author>
  </authors>
  <commentList>
    <comment ref="M9" authorId="0" shapeId="0">
      <text>
        <r>
          <rPr>
            <b/>
            <sz val="9"/>
            <color indexed="81"/>
            <rFont val="Tahoma"/>
            <family val="2"/>
          </rPr>
          <t>Kabir, Mahjabeen:</t>
        </r>
        <r>
          <rPr>
            <sz val="9"/>
            <color indexed="81"/>
            <rFont val="Tahoma"/>
            <family val="2"/>
          </rPr>
          <t xml:space="preserve">
</t>
        </r>
        <r>
          <rPr>
            <sz val="12"/>
            <color indexed="81"/>
            <rFont val="Tahoma"/>
            <family val="2"/>
          </rPr>
          <t>For transactions with multiple buildings, the CHFA reviewer must ensure that the grand total of annual credit allocation does not exceed the annual credit allocation in Cell M9.</t>
        </r>
      </text>
    </comment>
  </commentList>
</comments>
</file>

<file path=xl/comments8.xml><?xml version="1.0" encoding="utf-8"?>
<comments xmlns="http://schemas.openxmlformats.org/spreadsheetml/2006/main">
  <authors>
    <author>Black, Kim</author>
  </authors>
  <commentList>
    <comment ref="F17" authorId="0" shapeId="0">
      <text>
        <r>
          <rPr>
            <b/>
            <sz val="8"/>
            <color indexed="81"/>
            <rFont val="Tahoma"/>
            <family val="2"/>
          </rPr>
          <t>Change the date - refer to Substantial Completion Certificate</t>
        </r>
        <r>
          <rPr>
            <sz val="8"/>
            <color indexed="81"/>
            <rFont val="Tahoma"/>
            <family val="2"/>
          </rPr>
          <t xml:space="preserve">
</t>
        </r>
      </text>
    </comment>
  </commentList>
</comments>
</file>

<file path=xl/comments9.xml><?xml version="1.0" encoding="utf-8"?>
<comments xmlns="http://schemas.openxmlformats.org/spreadsheetml/2006/main">
  <authors>
    <author>Kabir, Mahjabeen</author>
  </authors>
  <commentList>
    <comment ref="B2" authorId="0" shapeId="0">
      <text>
        <r>
          <rPr>
            <b/>
            <sz val="9"/>
            <color indexed="81"/>
            <rFont val="Tahoma"/>
            <family val="2"/>
          </rPr>
          <t>Kabir, Mahjabeen:</t>
        </r>
        <r>
          <rPr>
            <sz val="9"/>
            <color indexed="81"/>
            <rFont val="Tahoma"/>
            <family val="2"/>
          </rPr>
          <t xml:space="preserve">
</t>
        </r>
        <r>
          <rPr>
            <sz val="16"/>
            <color indexed="81"/>
            <rFont val="Tahoma"/>
            <family val="2"/>
          </rPr>
          <t>When completed, please remove fills from all cells prior to requesting signatures.</t>
        </r>
      </text>
    </comment>
  </commentList>
</comments>
</file>

<file path=xl/sharedStrings.xml><?xml version="1.0" encoding="utf-8"?>
<sst xmlns="http://schemas.openxmlformats.org/spreadsheetml/2006/main" count="1343" uniqueCount="850">
  <si>
    <t>Total</t>
  </si>
  <si>
    <t xml:space="preserve"> </t>
  </si>
  <si>
    <t>MAXIMUM MORTGAGE LETTER</t>
  </si>
  <si>
    <t>Date</t>
  </si>
  <si>
    <t>Maximum Mortgage</t>
  </si>
  <si>
    <t>CHFA Mortgage</t>
  </si>
  <si>
    <t>DIFFERENCE</t>
  </si>
  <si>
    <t>CONNECTICUT HOUSING FINANCE AUTHORITY</t>
  </si>
  <si>
    <t>BY:</t>
  </si>
  <si>
    <t>ACKNOWLEDGED &amp; ACCEPTED BY MORTGAGOR</t>
  </si>
  <si>
    <t>ITS:</t>
  </si>
  <si>
    <t>TOTAL SOURCES</t>
  </si>
  <si>
    <t>COMMENTS</t>
  </si>
  <si>
    <t>CHFA Approved Change Orders</t>
  </si>
  <si>
    <t>Market Rate Units</t>
  </si>
  <si>
    <t>AFR</t>
  </si>
  <si>
    <t>Actual Placed-in-Service Date:</t>
  </si>
  <si>
    <t>Address</t>
  </si>
  <si>
    <t>Qualified Basis</t>
  </si>
  <si>
    <t>DIVISION</t>
  </si>
  <si>
    <t>TOTAL</t>
  </si>
  <si>
    <t xml:space="preserve">CONSTRUCTION </t>
  </si>
  <si>
    <t>ARCHITECTURAL &amp; ENGINEERING</t>
  </si>
  <si>
    <t>FINANCE &amp; INTERIM COSTS</t>
  </si>
  <si>
    <t>UNITS</t>
  </si>
  <si>
    <t>S.F.</t>
  </si>
  <si>
    <t>Qualified Units</t>
  </si>
  <si>
    <t xml:space="preserve">Applicable Fraction </t>
  </si>
  <si>
    <t>Eligible Basis</t>
  </si>
  <si>
    <t>Total Eligible Basis</t>
  </si>
  <si>
    <t>Credit Earned</t>
  </si>
  <si>
    <t>Date:</t>
  </si>
  <si>
    <t>LINE</t>
  </si>
  <si>
    <t>DIV.</t>
  </si>
  <si>
    <t xml:space="preserve"> Environmental</t>
  </si>
  <si>
    <t xml:space="preserve"> Grading &amp; Excavation  </t>
  </si>
  <si>
    <t xml:space="preserve"> Unusual Site Conditions </t>
  </si>
  <si>
    <t xml:space="preserve"> Lawns &amp; Plantings</t>
  </si>
  <si>
    <t xml:space="preserve"> Other Site Work</t>
  </si>
  <si>
    <t xml:space="preserve"> Demolition</t>
  </si>
  <si>
    <t xml:space="preserve"> Concrete</t>
  </si>
  <si>
    <t xml:space="preserve"> Masonry</t>
  </si>
  <si>
    <t xml:space="preserve"> Metals</t>
  </si>
  <si>
    <t xml:space="preserve"> Rough Carpentry</t>
  </si>
  <si>
    <t xml:space="preserve"> Finish Carpentry</t>
  </si>
  <si>
    <t xml:space="preserve"> Moisture Protection</t>
  </si>
  <si>
    <t xml:space="preserve"> Insulation</t>
  </si>
  <si>
    <t xml:space="preserve"> Roofing</t>
  </si>
  <si>
    <t xml:space="preserve"> Doors &amp; Hardware</t>
  </si>
  <si>
    <t xml:space="preserve"> Windows &amp; Glazing</t>
  </si>
  <si>
    <t xml:space="preserve"> Acoustical Tile</t>
  </si>
  <si>
    <t xml:space="preserve"> Drywall</t>
  </si>
  <si>
    <t xml:space="preserve"> Ceramic Tile</t>
  </si>
  <si>
    <t xml:space="preserve"> Painting and Decorating</t>
  </si>
  <si>
    <t xml:space="preserve"> Carpet</t>
  </si>
  <si>
    <t xml:space="preserve"> Unit AC and/or Sleeves</t>
  </si>
  <si>
    <t xml:space="preserve"> Specialties</t>
  </si>
  <si>
    <t xml:space="preserve"> Cabinets &amp; Vanities</t>
  </si>
  <si>
    <t xml:space="preserve"> Appliances</t>
  </si>
  <si>
    <t xml:space="preserve"> Blinds, Shades &amp; Artwork</t>
  </si>
  <si>
    <t xml:space="preserve"> Elevators</t>
  </si>
  <si>
    <t xml:space="preserve"> Plumbing </t>
  </si>
  <si>
    <t xml:space="preserve"> Hydronic Heating</t>
  </si>
  <si>
    <t xml:space="preserve"> HVAC</t>
  </si>
  <si>
    <t xml:space="preserve"> Fire Suppression</t>
  </si>
  <si>
    <t xml:space="preserve"> Electrical (Building Only)</t>
  </si>
  <si>
    <t xml:space="preserve">  Builder's Overhead &amp; Profit</t>
  </si>
  <si>
    <t xml:space="preserve">  Bond Premium</t>
  </si>
  <si>
    <t>TOTAL FOR ALL IMPROVEMENTS</t>
  </si>
  <si>
    <t>Equity Capital, Grants, Etc.</t>
  </si>
  <si>
    <t>Equity Sub-Total</t>
  </si>
  <si>
    <t>Financing</t>
  </si>
  <si>
    <t>Financing Sub-Total</t>
  </si>
  <si>
    <t>RECOGNIZED LENDING COSTS</t>
  </si>
  <si>
    <t xml:space="preserve"> Testing</t>
  </si>
  <si>
    <t xml:space="preserve"> Site Utilities</t>
  </si>
  <si>
    <t xml:space="preserve"> Paving, Walks &amp; Signs</t>
  </si>
  <si>
    <t xml:space="preserve"> Sheet Metal</t>
  </si>
  <si>
    <t xml:space="preserve"> Siding</t>
  </si>
  <si>
    <t xml:space="preserve"> Wood Flooring</t>
  </si>
  <si>
    <t xml:space="preserve"> Special Equipment (Specify)</t>
  </si>
  <si>
    <t xml:space="preserve"> Special Construction</t>
  </si>
  <si>
    <t>A</t>
  </si>
  <si>
    <t>B</t>
  </si>
  <si>
    <t>C</t>
  </si>
  <si>
    <t>D</t>
  </si>
  <si>
    <t>E</t>
  </si>
  <si>
    <t>F</t>
  </si>
  <si>
    <t>G</t>
  </si>
  <si>
    <t>H</t>
  </si>
  <si>
    <t xml:space="preserve">General Requirements </t>
  </si>
  <si>
    <t xml:space="preserve">  Building Permit &amp; Other Fees </t>
  </si>
  <si>
    <t>I</t>
  </si>
  <si>
    <t>J</t>
  </si>
  <si>
    <t>Construction Contingency</t>
  </si>
  <si>
    <t>Surveys</t>
  </si>
  <si>
    <t>Title Insurance Premiums and Recording Costs</t>
  </si>
  <si>
    <t>Environmental Reports and Testing</t>
  </si>
  <si>
    <t>Equity Subtotal</t>
  </si>
  <si>
    <t>Financing Subtotal</t>
  </si>
  <si>
    <t>Total Recognized Uses</t>
  </si>
  <si>
    <t>1.</t>
  </si>
  <si>
    <t>2.</t>
  </si>
  <si>
    <t>3.</t>
  </si>
  <si>
    <t>4.</t>
  </si>
  <si>
    <t xml:space="preserve"> Resilient Flooring</t>
  </si>
  <si>
    <t>Utilities</t>
  </si>
  <si>
    <t>Development Address:</t>
  </si>
  <si>
    <t>Development Name:</t>
  </si>
  <si>
    <t>CHFA Development #:</t>
  </si>
  <si>
    <t>DEVELOPMENT BUDGET LINE ITEMS:</t>
  </si>
  <si>
    <t>PART A: DEVELOPMENT COSTS</t>
  </si>
  <si>
    <t>LIHTC #:</t>
  </si>
  <si>
    <t>Less Historic Tax Credit Basis</t>
  </si>
  <si>
    <t>Less Commercial Space Basis</t>
  </si>
  <si>
    <t>SUBTOTAL (DIVISION 2-16)</t>
  </si>
  <si>
    <t>PROJECT SUMMARY TOTAL</t>
  </si>
  <si>
    <t>Anticipated Placed-in-Service Date:</t>
  </si>
  <si>
    <t>LIHTC Placed-in-Service Deadline:</t>
  </si>
  <si>
    <t>Acquisition</t>
  </si>
  <si>
    <t>Dear:</t>
  </si>
  <si>
    <t>Attention:</t>
  </si>
  <si>
    <t>Re:  Property Name</t>
  </si>
  <si>
    <t xml:space="preserve">        Property Address</t>
  </si>
  <si>
    <t xml:space="preserve">        City, State, Zip Code</t>
  </si>
  <si>
    <t>Sincerely,</t>
  </si>
  <si>
    <t>/kmb</t>
  </si>
  <si>
    <t>Attachment</t>
  </si>
  <si>
    <t xml:space="preserve">cc: </t>
  </si>
  <si>
    <t>File/Cost Certification</t>
  </si>
  <si>
    <t>Mortgagor</t>
  </si>
  <si>
    <t>Dear Mr. or Ms.,</t>
  </si>
  <si>
    <t>CHFA has established _______________ as the date of Substantial Completion for the above-referenced project.</t>
  </si>
  <si>
    <t>Mortgage Underwriter</t>
  </si>
  <si>
    <t>Architect/Cost Analyst</t>
  </si>
  <si>
    <t>Attention: Mr. or Ms.</t>
  </si>
  <si>
    <t>The completed development consists of:</t>
  </si>
  <si>
    <t>Rehabilitated Building(s)</t>
  </si>
  <si>
    <t>Costs</t>
  </si>
  <si>
    <t>CHFA RECOGNIZED COSTS</t>
  </si>
  <si>
    <t>Finance and Interim Costs Subtotal</t>
  </si>
  <si>
    <t>Soft Costs - Fees and Expenses Subtotal</t>
  </si>
  <si>
    <t xml:space="preserve">Total Recognized Sources </t>
  </si>
  <si>
    <t xml:space="preserve">____________ (the "Mortgagor") should use the date of Substantial Completion as the cost certification cut-off date; </t>
  </si>
  <si>
    <t>submission as the cut-off date for the accumulation of interest, real estate taxes and insurance costs.  The Mortgagor/LIHTC</t>
  </si>
  <si>
    <t xml:space="preserve">Cost Certification must be submitted to this office no later than 90 days after the date of Substantial Completion.  </t>
  </si>
  <si>
    <t>acknowledged by the Mortgagor at Initial Closing, unless there is a later CHFA-accepted Development Budget amendment.</t>
  </si>
  <si>
    <t xml:space="preserve">If you have any questions, please don't hesitate to contact Kim Black at (860) 571-4271 or via email at </t>
  </si>
  <si>
    <t>Kim.Black@CHFA.org.</t>
  </si>
  <si>
    <t>In the event the Mortgagor/LIHTC Certification does not comply with CHFA's requirements, it will be</t>
  </si>
  <si>
    <t>Allowance for Division 2</t>
  </si>
  <si>
    <t>Allowance for Division 16</t>
  </si>
  <si>
    <t>Allowance for Division 15</t>
  </si>
  <si>
    <t>Allowance for Division 14</t>
  </si>
  <si>
    <t>Allowance for Division 13</t>
  </si>
  <si>
    <t>Allowance for Division 12</t>
  </si>
  <si>
    <t>Allowance for Division 11</t>
  </si>
  <si>
    <t>Allowance for Division 10</t>
  </si>
  <si>
    <t>Allowance for Division 9</t>
  </si>
  <si>
    <t>Allowance for Division 8</t>
  </si>
  <si>
    <t>Allowance for Division 7</t>
  </si>
  <si>
    <t>Allowance for Division 6</t>
  </si>
  <si>
    <t>Allowance for Division 5</t>
  </si>
  <si>
    <t>Allowance for Division 4</t>
  </si>
  <si>
    <t>Allowance for Division 3</t>
  </si>
  <si>
    <t>Connecticut Housing Finance Authority ("CHFA") has not received the</t>
  </si>
  <si>
    <t>Letter, please deliver to CHFA (to the attention of Ms. Kim Black) the required</t>
  </si>
  <si>
    <t>Should the Mortgagor have any questions regarding this requirement, please contact</t>
  </si>
  <si>
    <t>Nancy I. O'Brien, Administrator</t>
  </si>
  <si>
    <t>Multifamily Housing Development Programs</t>
  </si>
  <si>
    <t>NIO/kmb</t>
  </si>
  <si>
    <t>c:  Underwriter</t>
  </si>
  <si>
    <t xml:space="preserve">     J. Landau</t>
  </si>
  <si>
    <t xml:space="preserve">     K. Black</t>
  </si>
  <si>
    <t>(the "Mortgagor") was to complete and submit per the loan documents.</t>
  </si>
  <si>
    <t>Notwithstanding the timeframe for submission specified in the Maximum Mortgage</t>
  </si>
  <si>
    <t>Ms. Kim Black at (860) 571-4271 or via email at kim.black@chfa.org.</t>
  </si>
  <si>
    <t>Sincerely yours,</t>
  </si>
  <si>
    <t>capital deposits until this Certification is received by our office.</t>
  </si>
  <si>
    <t xml:space="preserve">        City, State, Zip Code (the "Development")</t>
  </si>
  <si>
    <t xml:space="preserve">The Development's final closing occurred on (date of final closing).  To date, the </t>
  </si>
  <si>
    <t>Supplemental Cost Certification which (name of mortgagor)</t>
  </si>
  <si>
    <t xml:space="preserve">Pursuant to CHFA Procedures, there can be no release of any portion of the working </t>
  </si>
  <si>
    <t>Supplemental Cost Certification for the Development, using the enclosed form.</t>
  </si>
  <si>
    <t xml:space="preserve">In accordance with the LIHTC Procedures, developments consisting of more than ten units must submit a </t>
  </si>
  <si>
    <t>cost certification accompanied by a certified public accountant's report in accordance with Section 1.42(a)(5)</t>
  </si>
  <si>
    <t>summary of buildings (attached). In addition, all cost certifications must be accompanied by a  "General</t>
  </si>
  <si>
    <t>report.</t>
  </si>
  <si>
    <t>Contractor's Cost Certification" in a form acceptable to the authority, including a certified public accountants</t>
  </si>
  <si>
    <t>however, you may use any date which falls between that date and the date of the Mortgagor /LIHTC Cost Certification</t>
  </si>
  <si>
    <t>line items exactly as shown in the enclosed workbook.  CHFA's certification line items will follow the Development Budget</t>
  </si>
  <si>
    <r>
      <rPr>
        <b/>
        <sz val="14"/>
        <rFont val="Times New Roman"/>
        <family val="1"/>
      </rPr>
      <t>returned to the Mortgagor.</t>
    </r>
    <r>
      <rPr>
        <sz val="14"/>
        <rFont val="Times New Roman"/>
        <family val="1"/>
      </rPr>
      <t xml:space="preserve">  For more detailed instructions, refer to the Cost Certification Preparation Guidelines</t>
    </r>
  </si>
  <si>
    <t>(attached).</t>
  </si>
  <si>
    <t xml:space="preserve">OWNER: </t>
  </si>
  <si>
    <t xml:space="preserve">OWNER MAILING ADDRESS: </t>
  </si>
  <si>
    <t xml:space="preserve">ADDRESS OF PROJECT:   </t>
  </si>
  <si>
    <t xml:space="preserve">NUMBER OF BUILDINGS:  </t>
  </si>
  <si>
    <t xml:space="preserve">PLACED IN SERVICE DATE: </t>
  </si>
  <si>
    <t>I.  BUILDING AND RENTAL DESCRIPTION</t>
  </si>
  <si>
    <t>Net</t>
  </si>
  <si>
    <t>No. of</t>
  </si>
  <si>
    <t>Size in Sq.</t>
  </si>
  <si>
    <t>Residential</t>
  </si>
  <si>
    <t>Gross</t>
  </si>
  <si>
    <t>Utility</t>
  </si>
  <si>
    <t>Net Tenant</t>
  </si>
  <si>
    <t>Units</t>
  </si>
  <si>
    <t>Sq. Ft.</t>
  </si>
  <si>
    <t>Tenant Rent</t>
  </si>
  <si>
    <t>Rent</t>
  </si>
  <si>
    <t xml:space="preserve">  1-Bedroom</t>
  </si>
  <si>
    <t xml:space="preserve">  2-Bedroom</t>
  </si>
  <si>
    <t xml:space="preserve">  3-Bedroom</t>
  </si>
  <si>
    <t xml:space="preserve">  Total</t>
  </si>
  <si>
    <t xml:space="preserve">Type of rent subsidies, if applicable:       </t>
  </si>
  <si>
    <t xml:space="preserve">    COMMERCIAL SPACE USAGE:</t>
  </si>
  <si>
    <t>Gross Sq. Ft.</t>
  </si>
  <si>
    <t>Net Sq. Ft.</t>
  </si>
  <si>
    <t xml:space="preserve">    Net Annual Income from Commercial Space:</t>
  </si>
  <si>
    <t>$</t>
  </si>
  <si>
    <t>II.  CERTIFICATION OF COSTS</t>
  </si>
  <si>
    <t>ACTUAL COSTS</t>
  </si>
  <si>
    <t>4% Credit</t>
  </si>
  <si>
    <t>1.  Construction</t>
  </si>
  <si>
    <t xml:space="preserve">       Subtotal</t>
  </si>
  <si>
    <t>2.  Contingency</t>
  </si>
  <si>
    <t>3.  Architectural and Engineering Fees</t>
  </si>
  <si>
    <t xml:space="preserve">       Subtotal:</t>
  </si>
  <si>
    <t>4.  Finance and Interim Costs</t>
  </si>
  <si>
    <t>XXXXXXXXXXXX</t>
  </si>
  <si>
    <t>5.  Soft Costs - Fees &amp; Expenses</t>
  </si>
  <si>
    <t xml:space="preserve">        Subtotal</t>
  </si>
  <si>
    <t>*  Not to include any legal fees associated with the syndication.</t>
  </si>
  <si>
    <t>II.  CERTIFICATION OF COSTS (CONT.)</t>
  </si>
  <si>
    <t>Total Construction Costs</t>
  </si>
  <si>
    <t>XXXXXXXXXXX</t>
  </si>
  <si>
    <t xml:space="preserve">        TOTAL REPLACEMENT COSTS</t>
  </si>
  <si>
    <t>10. Entity and Syndication Costs</t>
  </si>
  <si>
    <t xml:space="preserve"> III. CALCULATING THE ELIGIBLE BASIS</t>
  </si>
  <si>
    <t>Less Portion of federal grant used to finance</t>
  </si>
  <si>
    <t>Less:  amount of non-qualified nonrecourse finance</t>
  </si>
  <si>
    <t xml:space="preserve">  quality units </t>
  </si>
  <si>
    <t>Less Historic Tax Credit</t>
  </si>
  <si>
    <t>Less Commercial Space</t>
  </si>
  <si>
    <t xml:space="preserve">    This provision does not apply to acquisition basis in accordance with the Code.</t>
  </si>
  <si>
    <t>units</t>
  </si>
  <si>
    <t xml:space="preserve">         (discount rate basis:</t>
  </si>
  <si>
    <t>%</t>
  </si>
  <si>
    <t>1)  DOCUMENTATION OF FINANCING, i.e., COPIES OF MORTGAGE NOTES AND/OR MORTGAGE DEEDS.</t>
  </si>
  <si>
    <t xml:space="preserve">2)  DOCUMENTATION OF THE SYNDICATION AGREEMENT, i.e., FUNDING AGREEMENT OF OTHER </t>
  </si>
  <si>
    <t>3)  A COPY OF THE CERTIFICATE(S) OF OCCUPANCY.</t>
  </si>
  <si>
    <t>Duly Authorized</t>
  </si>
  <si>
    <t>STATE OF__________________________</t>
  </si>
  <si>
    <t>COUNTY OF________________________</t>
  </si>
  <si>
    <t>SS:  ____________________________</t>
  </si>
  <si>
    <t>Notary Public</t>
  </si>
  <si>
    <t>My commission expires:_______________</t>
  </si>
  <si>
    <t>Square foot cost of non-low income unit</t>
  </si>
  <si>
    <t>Difference (line 1 minus 2)</t>
  </si>
  <si>
    <t>Percentage (line 3   line 1)</t>
  </si>
  <si>
    <t xml:space="preserve">  If line 4 is greater than 15%, then do</t>
  </si>
  <si>
    <t xml:space="preserve">  following computation:</t>
  </si>
  <si>
    <t>A.</t>
  </si>
  <si>
    <t>B.</t>
  </si>
  <si>
    <t>Multiplied by number of non-low income units</t>
  </si>
  <si>
    <t xml:space="preserve">  with the differential</t>
  </si>
  <si>
    <t>C.</t>
  </si>
  <si>
    <t>Total cost to be deducted from eligible basis</t>
  </si>
  <si>
    <t xml:space="preserve">  (line A x line B).</t>
  </si>
  <si>
    <t>Total square foot cost non-low income unit</t>
  </si>
  <si>
    <t>which is equal or less than 15% differential</t>
  </si>
  <si>
    <t>REHAB - NEW CONSTRUCTION CREDITS</t>
  </si>
  <si>
    <t>Project Name:</t>
  </si>
  <si>
    <t>Square Footage</t>
  </si>
  <si>
    <t xml:space="preserve">       The Utility Allowance is subtracted from the gross tenant rent to arrive at the net tenant rent.</t>
  </si>
  <si>
    <t>qualifying costs.  List grants:  NRC, City HOME, City Lead</t>
  </si>
  <si>
    <t>Placed in Service Date</t>
  </si>
  <si>
    <t xml:space="preserve">  </t>
  </si>
  <si>
    <t>To:</t>
  </si>
  <si>
    <t>DIVISION / TRADE ITEM</t>
  </si>
  <si>
    <t>PAID IN CASH</t>
  </si>
  <si>
    <t>Note:</t>
  </si>
  <si>
    <t>ITEMIZED BREAKDOWN</t>
  </si>
  <si>
    <t xml:space="preserve">                            GENERAL REQUIREMENTS                                      </t>
  </si>
  <si>
    <t xml:space="preserve">                                  ( Project Overhead)</t>
  </si>
  <si>
    <t>OTHER FEES</t>
  </si>
  <si>
    <t>ITEM</t>
  </si>
  <si>
    <t>Supervision</t>
  </si>
  <si>
    <t xml:space="preserve">                                     </t>
  </si>
  <si>
    <t xml:space="preserve">           $                     </t>
  </si>
  <si>
    <t xml:space="preserve">Field Engineering </t>
  </si>
  <si>
    <t>Field Office Expense</t>
  </si>
  <si>
    <t xml:space="preserve">                                      </t>
  </si>
  <si>
    <t xml:space="preserve">           $                      </t>
  </si>
  <si>
    <t>Temporary Facilities</t>
  </si>
  <si>
    <t xml:space="preserve">                               </t>
  </si>
  <si>
    <t>Temporary Utilities</t>
  </si>
  <si>
    <t xml:space="preserve">           $                       </t>
  </si>
  <si>
    <t>Cleaning &amp; Rubbish Removal</t>
  </si>
  <si>
    <t xml:space="preserve">Watchmen Wages (Security) </t>
  </si>
  <si>
    <t xml:space="preserve">           $                    </t>
  </si>
  <si>
    <t xml:space="preserve">      $</t>
  </si>
  <si>
    <t xml:space="preserve">     </t>
  </si>
  <si>
    <t xml:space="preserve">           </t>
  </si>
  <si>
    <t xml:space="preserve">TOTAL FOR </t>
  </si>
  <si>
    <t xml:space="preserve">GENERAL REQUIREMENTS </t>
  </si>
  <si>
    <t>To be paid in cash</t>
  </si>
  <si>
    <t>within 45 days after</t>
  </si>
  <si>
    <t>Paid in Cash</t>
  </si>
  <si>
    <t>final endorsement</t>
  </si>
  <si>
    <t xml:space="preserve">      Total</t>
  </si>
  <si>
    <t>Miscellaneous Materials &amp; Labor</t>
  </si>
  <si>
    <t xml:space="preserve">$                 </t>
  </si>
  <si>
    <t xml:space="preserve">$                         </t>
  </si>
  <si>
    <t xml:space="preserve">  (Not included in Contracts)</t>
  </si>
  <si>
    <t xml:space="preserve">* Total purchases of materials and cost of labor amounting to less than $1,000.00 may be included as a lump sum under </t>
  </si>
  <si>
    <t xml:space="preserve">   miscellaneous materials and labor. Costs exceeding this amount for materials and labor must be allocated to the trade item </t>
  </si>
  <si>
    <t xml:space="preserve">Total costs for General Requirements, other Fees, Miscellaneous Materials and Miscellaneous labor are to be </t>
  </si>
  <si>
    <t>transferred to the appropriate line item on the reverse side.</t>
  </si>
  <si>
    <t xml:space="preserve">All amounts shown have been reduced to give effect to the amount(s) of any kickbacks, rebates, adjustments, discounts or any </t>
  </si>
  <si>
    <t xml:space="preserve">other devices which had the effect of reducing the actual cost, and all amounts above as "To Be Paid In Cash" will be so paid </t>
  </si>
  <si>
    <t>within 45 days after Final Closing.</t>
  </si>
  <si>
    <t xml:space="preserve">  under which they were expended on CHFA Project Cost Summary and Cost Certification worksheets A, B and C.   </t>
  </si>
  <si>
    <t xml:space="preserve">        Subtotal†</t>
  </si>
  <si>
    <t>Adjusted Qualified Basis</t>
  </si>
  <si>
    <t>SUBTOTAL (LINES 57 &amp; 58)</t>
  </si>
  <si>
    <t>SUBTOTAL (LINES 59 &amp; 60)</t>
  </si>
  <si>
    <t>Real Estate Taxes/Pilots</t>
  </si>
  <si>
    <t>Insurance</t>
  </si>
  <si>
    <t>Site &amp; Improvements</t>
  </si>
  <si>
    <t>General Requirements</t>
  </si>
  <si>
    <t>Overhead and Profit</t>
  </si>
  <si>
    <t>Building Permits and Other Development Fees</t>
  </si>
  <si>
    <t>Mortgagor's-LIHTC Cost Certification</t>
  </si>
  <si>
    <t>SS:  ________________________________</t>
  </si>
  <si>
    <t>My commission expires:_______________________</t>
  </si>
  <si>
    <t>TAX PAYER IDENTIFICATION NUMBER (LP/ LLC):</t>
  </si>
  <si>
    <t>Totals from Line 36, page 3</t>
  </si>
  <si>
    <t xml:space="preserve">        Please refer to Sec. 42(d)(2) as to whether or not acquisition costs can be included in eligible basis.</t>
  </si>
  <si>
    <t xml:space="preserve">  †    Any costs not subject to depreciation are not includable in eligible basis.</t>
  </si>
  <si>
    <t>Total Basis</t>
  </si>
  <si>
    <t>Connecticut Housing Finance Authority</t>
  </si>
  <si>
    <t>Name/Title:</t>
  </si>
  <si>
    <t xml:space="preserve">Signature of General Contractor </t>
  </si>
  <si>
    <t>Addendum to Mortgagor's LIHTC Cost Certification</t>
  </si>
  <si>
    <t>GENERAL CONTRACTOR'S CERTIFICATE OF ACTUAL COST</t>
  </si>
  <si>
    <t>Less CHFA Approved Owner Change Orders</t>
  </si>
  <si>
    <t>TOTAL CHFA APPROVED DISBURSED AMOUNTS</t>
  </si>
  <si>
    <t xml:space="preserve">TOTAL CHFA RECOGNIZED COST </t>
  </si>
  <si>
    <t>Maximum Possible Credit Award</t>
  </si>
  <si>
    <t>Rehabilitation</t>
  </si>
  <si>
    <t>CHFA RECOGNIZED SOURCES</t>
  </si>
  <si>
    <t>TOTAL COST OVERRUN/(SAVINGS)</t>
  </si>
  <si>
    <t>CHFA APPROVED DEVELOPMENT BUDGET AMOUNTS as of DATE</t>
  </si>
  <si>
    <t>FINAL CHFA RECOGNIZED AMOUNT</t>
  </si>
  <si>
    <t>Allocation Date:</t>
  </si>
  <si>
    <t>Initial LIHTC Equity Amount</t>
  </si>
  <si>
    <t>Term in Years</t>
  </si>
  <si>
    <t>New Annual Credit Amount</t>
  </si>
  <si>
    <t>CHFA RECOGNIZED USES</t>
  </si>
  <si>
    <t>CHFA ADJUSTMENTS</t>
  </si>
  <si>
    <t>(1)</t>
  </si>
  <si>
    <t>ADJUSTMENT(S) for COST OVERRUN/(SAVINGS)</t>
  </si>
  <si>
    <t>Net overall savings shall be applied in order set forth below to the extent permitted by applicable federal and/or state law.</t>
  </si>
  <si>
    <t>Architectural and Engineering Subtotal</t>
  </si>
  <si>
    <t>Dev. Fee % Check</t>
  </si>
  <si>
    <t>SAVINGS ALLOC. NOTE</t>
  </si>
  <si>
    <t>8609 Credit @ 100% (from Gap Analysis)</t>
  </si>
  <si>
    <t>TOTAL CHFA RECOG.  CONST. CONTINGENCY (Net of Owner's Change Orders)</t>
  </si>
  <si>
    <t>Excess/(Gap)</t>
  </si>
  <si>
    <t>Original Annual Credit:</t>
  </si>
  <si>
    <t>Original 10-Year Credit:</t>
  </si>
  <si>
    <t>LTV</t>
  </si>
  <si>
    <t>CHFA APPROVED SOURCES</t>
  </si>
  <si>
    <t>CONTRACTOR'S CERTIFICATION AMOUNT</t>
  </si>
  <si>
    <t>CHFA APPROVED DEV. BUDGET AMOUNTS MM/DD/YY</t>
  </si>
  <si>
    <t>MORTGAGOR'S-LIHTC COST CERTIFIED COSTS</t>
  </si>
  <si>
    <t>DIFFERENCE         E LESS C</t>
  </si>
  <si>
    <t>SUBTOTAL</t>
  </si>
  <si>
    <t xml:space="preserve"> NAME OF SUBCONTRACTOR OR PAYEE</t>
  </si>
  <si>
    <t>TO BE PAID IN CASH</t>
  </si>
  <si>
    <t>Investor Ownership %</t>
  </si>
  <si>
    <t>Tax Credit Price</t>
  </si>
  <si>
    <t>Tax Credit Price:</t>
  </si>
  <si>
    <t>Tax Credit Equity:</t>
  </si>
  <si>
    <t>New Tax Credit Equity</t>
  </si>
  <si>
    <t>CHFA APPROVED PROJECT COST SUMMARY</t>
  </si>
  <si>
    <t>GENERAL CONTRACTOR'S COST DATA SHEET</t>
  </si>
  <si>
    <t>To Whom It May Concern:</t>
  </si>
  <si>
    <t>Kim Black, Multifamily Development Officer III</t>
  </si>
  <si>
    <t>of the Treasury Regulations.  A cost certification must be completed for the entire development with a</t>
  </si>
  <si>
    <t>Submission of the Mortgagor/LIHTC Cost Certification must follow the CHFA Mortgagor/LIHTC Certification form</t>
  </si>
  <si>
    <t xml:space="preserve">     AGREEMENT SETTING FOR THE  PARAMETERS OF THE DEAL.</t>
  </si>
  <si>
    <t>LIHTC Equity Increase / (Reduction)</t>
  </si>
  <si>
    <t>Final Recognized LIHTC Equity Amount</t>
  </si>
  <si>
    <t>SUPPLEMENTAL COST CERTIFICATION</t>
  </si>
  <si>
    <t>999 West Street</t>
  </si>
  <si>
    <t>Rocky Hill, CT 06067-4005</t>
  </si>
  <si>
    <t>CHFA No.:</t>
  </si>
  <si>
    <t>Development Name :</t>
  </si>
  <si>
    <t>City/Town :</t>
  </si>
  <si>
    <t>This Supplemental Cost Certification is made pursuant to the condition listed on the Authority’s approved Maximum Mortgage Letter dated ____________________.</t>
  </si>
  <si>
    <t>False statements made herein are punishable under the penalty for false statement as set forth in Connecticut General Statures Section 53a-157b.</t>
  </si>
  <si>
    <t>Signature</t>
  </si>
  <si>
    <t>Title</t>
  </si>
  <si>
    <t xml:space="preserve">Mortgagor's Name </t>
  </si>
  <si>
    <t>General Contractor's Name</t>
  </si>
  <si>
    <t>70% NPV - 9% or</t>
  </si>
  <si>
    <t>30% NPV - 4%</t>
  </si>
  <si>
    <t>Existing Building</t>
  </si>
  <si>
    <t xml:space="preserve">New / Rehab </t>
  </si>
  <si>
    <t>Bond Basis</t>
  </si>
  <si>
    <t>XXXXXXXXXXXXX</t>
  </si>
  <si>
    <t>50% Test Calculation</t>
  </si>
  <si>
    <t>Bond Amount</t>
  </si>
  <si>
    <t>Aggregate Basis</t>
  </si>
  <si>
    <t xml:space="preserve">% of the project’s aggregate basis financed by volume cap Tax-Exempt Bonds </t>
  </si>
  <si>
    <t>2.  Total market residential units (From I. B)</t>
  </si>
  <si>
    <t>3.  Total residential units (Lines 1 + 2)</t>
  </si>
  <si>
    <t>4.  Total low-income residential floor space (From I. A)</t>
  </si>
  <si>
    <t>5.  Total market residential floor space (From I. B)</t>
  </si>
  <si>
    <t>6.  Total residential square footage (Lines 4 + 5)</t>
  </si>
  <si>
    <t>IV. CALCULATING THE APPLICABLE FRACTION</t>
  </si>
  <si>
    <t>V.  CALCULATING THE QUALIFIED BASIS</t>
  </si>
  <si>
    <t>VI.  THRESHOLD TEST FOR REHAB CREDIT</t>
  </si>
  <si>
    <t>VII.  CALCULATING THE HOUSING CREDIT DOLLAR AMOUNTS</t>
  </si>
  <si>
    <t>2.  Eligible basis New Construction/Rehab (page 4)</t>
  </si>
  <si>
    <t>3.  Eligible basis Acquisition (page 4) (if applicable)</t>
  </si>
  <si>
    <t>4.  Qualified basis New Construction/Rehab (line 1 times line 2)</t>
  </si>
  <si>
    <t>5.  Qualified basis Acquisition (line 1 times line 3)</t>
  </si>
  <si>
    <t>In order to perform this test, project the number of units and square footage to be occupied by low-income individuals</t>
  </si>
  <si>
    <t>at the end of the first taxable year in which the credit is claimed.</t>
  </si>
  <si>
    <t>7.  Threshold test for Rehab credit:  Line 6 divided by Line 1.</t>
  </si>
  <si>
    <t>2.  Amount of Low-Income Occupied Square Footage:</t>
  </si>
  <si>
    <t>1.  Number of Qualified Units:</t>
  </si>
  <si>
    <t>5.  Applicable Fraction: (lesser of Line 3 or 4)</t>
  </si>
  <si>
    <t>6.  Qualified Basis for Rehab Credit, (pg. 4) times line 5</t>
  </si>
  <si>
    <t>1.  Applicable fraction (IV. Line 9)</t>
  </si>
  <si>
    <t>9.  Applicable Fraction (lesser of Line 7 or Line 8):</t>
  </si>
  <si>
    <t xml:space="preserve">7.  Applicable Fraction (units): </t>
  </si>
  <si>
    <t>3.  Applicable Fraction (units): Line 1 divided by total number of residential units</t>
  </si>
  <si>
    <t>4.  Applicable Fraction (square foot):  Line 2 divided by total number if residential units</t>
  </si>
  <si>
    <t>8.  Applicable Fraction (square foot)</t>
  </si>
  <si>
    <t>1.  Qualified basis for New Construction/Rehab (Section IV, Line 4)</t>
  </si>
  <si>
    <t>2.  Qualified basis for Acquisition (Section IV, Line 5)</t>
  </si>
  <si>
    <t>CHFA #</t>
  </si>
  <si>
    <t>Number of Bldg.</t>
  </si>
  <si>
    <t>Number of Units</t>
  </si>
  <si>
    <t>Basis Boost (if applicable)</t>
  </si>
  <si>
    <t>Applicable Fraction</t>
  </si>
  <si>
    <t xml:space="preserve">Tax Credit Percentage </t>
  </si>
  <si>
    <t>Credit Per Bldg. %</t>
  </si>
  <si>
    <t>Building I.D. Number</t>
  </si>
  <si>
    <t>SUBTOTAL:</t>
  </si>
  <si>
    <t>Annual Credit Allocation per CHFA</t>
  </si>
  <si>
    <t xml:space="preserve">This amount must be at least equal to the greater of $3,000 per qualified unit or not less than 10% of the adjusted basis of the building </t>
  </si>
  <si>
    <t>1.  Total qualified residential units (From I.A)</t>
  </si>
  <si>
    <t>Average square foot cost of qualified unit</t>
  </si>
  <si>
    <t xml:space="preserve">  0-Bedroom</t>
  </si>
  <si>
    <t>Bond Premium/ L.O.C. Cost</t>
  </si>
  <si>
    <t>Architect Fee-Design</t>
  </si>
  <si>
    <t>Architect Fee-Supervision</t>
  </si>
  <si>
    <t>Engineering Fees</t>
  </si>
  <si>
    <t>Fees - Bridge Loan</t>
  </si>
  <si>
    <t>Legal Counsel - Real Estate*</t>
  </si>
  <si>
    <t>Appraisal/Market Study</t>
  </si>
  <si>
    <t>Lease-Up &amp; Marketing</t>
  </si>
  <si>
    <t>Cost Certification [CHFA/LIHTC Required]</t>
  </si>
  <si>
    <t>Soft Cost Contingency</t>
  </si>
  <si>
    <t>Land†</t>
  </si>
  <si>
    <t>Entity Organizational and Legal†</t>
  </si>
  <si>
    <t>Syndication Fees/ Commissions†</t>
  </si>
  <si>
    <t>Equity Bridge Loan Interest and Fees†</t>
  </si>
  <si>
    <t>Tax Opinion and Entity Accounting†</t>
  </si>
  <si>
    <t>CHFA Tax Credit Fee†</t>
  </si>
  <si>
    <t>TAX CREDIT ELIGIBLE BASIS</t>
  </si>
  <si>
    <t>CHFA RECOGNIZED 70% NPV - 9% OR                            30% NPV - 4% (NEW/REHAB) BASIS</t>
  </si>
  <si>
    <t>70% NPV - 9% OR                            30% NPV - 4% (NEW/REHAB) CERTIFIED BASIS</t>
  </si>
  <si>
    <t>30% NPV - EXISTING BLDG. ACQUISITION CERTIFIED BASIS</t>
  </si>
  <si>
    <t>CHFA RECOGNIZED 30% NPV - EXISTING BLDG. ACQUISITION BASIS</t>
  </si>
  <si>
    <t>CHFA USE ONLY</t>
  </si>
  <si>
    <t xml:space="preserve">Annual Credit Amount Per Building </t>
  </si>
  <si>
    <t>Qualified Basis for 8609</t>
  </si>
  <si>
    <t>CHFA RECOGNIZED COST</t>
  </si>
  <si>
    <t>Stipulated Sum</t>
  </si>
  <si>
    <t>Guaranteed Maximum Price</t>
  </si>
  <si>
    <t>(F LESS E)</t>
  </si>
  <si>
    <t>CONTINGENCY</t>
  </si>
  <si>
    <t>Qualified Census Tract / Difficult to Develop Area (Yes or No)</t>
  </si>
  <si>
    <t>Yes</t>
  </si>
  <si>
    <t>No</t>
  </si>
  <si>
    <t>5.  Applicable percentage rate for Acquisition*</t>
  </si>
  <si>
    <t>6.  Month and year of applicable percentage rate for Acquisition</t>
  </si>
  <si>
    <t>3.  Applicable percentage rate for New Construction / Rehab*</t>
  </si>
  <si>
    <t>4.  Month and year of applicable percentage rate for New Construction / Rehab</t>
  </si>
  <si>
    <t>7.  Credit amount for New Construction/Rehab (Line 1 times Line 3)</t>
  </si>
  <si>
    <t>8.  Credit amount for Acquisition (Line 2 times Line 4)</t>
  </si>
  <si>
    <t>11.  Equity price</t>
  </si>
  <si>
    <t>12. Estimated LIHTC Net Proceeds</t>
  </si>
  <si>
    <t>QCT / DDA (Select Yes or No)</t>
  </si>
  <si>
    <t>QCT / DDA Increment</t>
  </si>
  <si>
    <t>Total Qualified Basis</t>
  </si>
  <si>
    <t>Adjusted Eligible Basis</t>
  </si>
  <si>
    <t>Original Annual Credit Allocation</t>
  </si>
  <si>
    <t>Increase/(Decrease) in Annual Allocation</t>
  </si>
  <si>
    <t>Maximum Possible Annual Credit Allocation</t>
  </si>
  <si>
    <t xml:space="preserve">Rehab Credit per CHFA </t>
  </si>
  <si>
    <t>This Supplemental Cost Certification shall serve as verification that all outstanding payables at the time of Final Closing (as listed on the Certification of Owner), with the exception of the deferred developer fee, if any, have been paid by the Mortgagor and/or the Contractor (as applicable) and that no further amounts are due and owing to any creditors regarding the construction of the above Development.</t>
  </si>
  <si>
    <t xml:space="preserve">Completed By:  </t>
  </si>
  <si>
    <t xml:space="preserve">Approved By: </t>
  </si>
  <si>
    <t>Architect</t>
  </si>
  <si>
    <t>20-50</t>
  </si>
  <si>
    <t>40-60</t>
  </si>
  <si>
    <t xml:space="preserve">Set Aside Selection </t>
  </si>
  <si>
    <t>Total Construction</t>
  </si>
  <si>
    <t>TOTAL CONSTRUCTION</t>
  </si>
  <si>
    <t>OTHER</t>
  </si>
  <si>
    <t>Nonqualified nonrecourse financing means any nonrecourse financing (as defined in Section 49 (a)(1)(D)(iii) of the code that is not  qualified.  Qualified nonrecourse financing means any financing with respect to any property if: (1) such property is acquired by the taxpayer from a person who is not a related person (as defined in Section 49(a)(1)(D)(iv) of the code); (ii) the amount of nonrecourse financing with respect to such property does not exceed 80% of the credit base of such property, and (iii) such financing is borrowed from a qualified person or represents a loan from or guaranteed to any federal state or local government instrumentality thereof.  If the "Average Quality Standard" of the low-income units is significantly lower than that for non-low income units, then the entire "tax credit value" of the non-low income units is deducted in computing the credits.  See page 7 for determination formula with higher quality.       If the "Average Quality Standard" of the low income unites is not significantly lower than that for non-low income units then those costs representing the differential amount are excluded from basis.  See page 7 for determination formula.</t>
  </si>
  <si>
    <t>* Use the percentage rate prescribed by the Treasury for the month that your building was placed in service unless you made an election to the contrary in your Carryover Allocation Agreement.  All projects that benefit from a federal subsidy (a loan or obligation of federal  funds where the interest rate on the loan or obligation is less than the prevailing treasury interest rates) or tax-exempt financing provided by state or local governments are eligible for the 30% annual credit.</t>
  </si>
  <si>
    <t>Non-qualifying Units</t>
  </si>
  <si>
    <t>Less non-qualifying units of higher quality</t>
  </si>
  <si>
    <t>Less non-qualifying excess portion of higher</t>
  </si>
  <si>
    <t>Total costs per non-qualifying non-low income unit</t>
  </si>
  <si>
    <t>Non-qualifying Excess Portion of Higher Quality Units</t>
  </si>
  <si>
    <t>Builder's Overhead &amp; Profit</t>
  </si>
  <si>
    <t xml:space="preserve">Building Permit &amp; Other Fees </t>
  </si>
  <si>
    <t>Bond Premium</t>
  </si>
  <si>
    <t xml:space="preserve">Approved By: Joe Voccio, Director, Multifamily </t>
  </si>
  <si>
    <t>General Contractor:</t>
  </si>
  <si>
    <t>Connecticut Housing Finance Authority (CHFA)</t>
  </si>
  <si>
    <t>EXHIBIT 'D' - Adjustments for Overrun/(Savings)</t>
  </si>
  <si>
    <t>By:</t>
  </si>
  <si>
    <t>[Insert Authorized Signatory Name and Title]</t>
  </si>
  <si>
    <t xml:space="preserve">2.  After the reduction of the deferred developer fee, any remaining balance will be applied to reduce the tax credit allocation amount. </t>
  </si>
  <si>
    <t>1.  If a surplus of funds exists due to an overall cost savings, CHFA will first reduce the deferred developer fee.</t>
  </si>
  <si>
    <t>3.  Any excess syndication proceeds to the multifamily rental housing development above the amount reflected in the development budget approved at the time of initial closing shall be applied, as determined by CHFA, one hundred percent (100%) to benefit the multifamily rental housing development or to CHFA and/or any governmental agency to reduce the principal amounts of their respective mortgage loans as their interests may appear.</t>
  </si>
  <si>
    <t xml:space="preserve">The actual cost incurred in the completion of construction under the above Construction Contract and accepted construction changes exclusive of all kickbacks, rebates and discounts received in connection with the construction of the project is itemized below. </t>
  </si>
  <si>
    <t>Other</t>
  </si>
  <si>
    <t>To the best of my (our) knowledge and belief, no information contained in this Form is in any way false or incorrect, and the information contained within is truly descriptive of the project and or property for which the Low-Income Housing Tax Credits are being applied.</t>
  </si>
  <si>
    <t>Owner:</t>
  </si>
  <si>
    <t>[Insert Name of Owner Entity]</t>
  </si>
  <si>
    <t xml:space="preserve">Non-qualifying units of higher quality is based on the "average quality standard" which is measured by costs per square foot.  If the differential between the square foot cost for any non-low income unit and the average square foot cost for all low-income units is greater than 15%, then the entire cost of the non-low income unit is excluded from eligible basis.  Please use the following formula: </t>
  </si>
  <si>
    <t>If the differential between the square foot cost for all qualified units in a building is not more than 15 percent, then only costs representing the differential amount are excluded from the eligible basis, if the owner elects to do this.</t>
  </si>
  <si>
    <t>RE: Development Name, City  (the "Development")</t>
  </si>
  <si>
    <t>Mortgagor Entity</t>
  </si>
  <si>
    <t>A supplemental cost certification, prepared by the Mortgagor on Form 2330SUPP-MR07B, must be submitted within 60 days after final closing in order to account for those items of cost on the current certifications which are "to be paid within 45 days after final closing."</t>
  </si>
  <si>
    <t>All items approved herein are final and incontestable, except for fraud or material misrepresentation on the part of the Mortgagor, as of the date of the final closing of the mortgages.</t>
  </si>
  <si>
    <t>The Maximum Mortgage and Mortgagor's Equity Investment, as recognized by CHFA, are as follows:</t>
  </si>
  <si>
    <t>Owner Name:</t>
  </si>
  <si>
    <t>Owner Mailing Address:</t>
  </si>
  <si>
    <t>CHFA Development Number:</t>
  </si>
  <si>
    <t>LIHTC Number:</t>
  </si>
  <si>
    <t>If additional space is required for these or other items, append rider thereto, with references and initial. When more than one Subcontractor is performing a trade item, the attached worksheet must be completed giving the information indicated.</t>
  </si>
  <si>
    <t>Preparing CPA Firm Name and Address:</t>
  </si>
  <si>
    <t>CPA's Phone Number:</t>
  </si>
  <si>
    <t>CPA's E-mail Address:</t>
  </si>
  <si>
    <t>PREPARING CPA FIRM NAME &amp; ADDRESS:</t>
  </si>
  <si>
    <t xml:space="preserve">TYPE OF CONST. (i.e. stick built, modular, etc.): </t>
  </si>
  <si>
    <t>CPA'S PHONE NUMBER:</t>
  </si>
  <si>
    <t xml:space="preserve">E-MAIL: </t>
  </si>
  <si>
    <t>a)</t>
  </si>
  <si>
    <t>b)</t>
  </si>
  <si>
    <t>Sources of Funds</t>
  </si>
  <si>
    <t>Uses of Funds</t>
  </si>
  <si>
    <t>Syndication and Other Costs</t>
  </si>
  <si>
    <t>Development Costs</t>
  </si>
  <si>
    <t>CHFA Approved</t>
  </si>
  <si>
    <t>CHFA Recognized</t>
  </si>
  <si>
    <t>Difference</t>
  </si>
  <si>
    <t>Reviewed by: Joe Voccio, Director, Multifamily</t>
  </si>
  <si>
    <t>Completed by: Underwriter</t>
  </si>
  <si>
    <t>[Insert Mortgagor Entity Name]</t>
  </si>
  <si>
    <t>Name and Title of Authorized Signatory</t>
  </si>
  <si>
    <t>Approved by: Nancy I 'Obrien, Managing Director of Multifamily</t>
  </si>
  <si>
    <r>
      <rPr>
        <b/>
        <sz val="22"/>
        <rFont val="Times New Roman"/>
        <family val="1"/>
      </rPr>
      <t>LOAN-TO-VALUE TEST</t>
    </r>
    <r>
      <rPr>
        <sz val="22"/>
        <rFont val="Times New Roman"/>
        <family val="1"/>
      </rPr>
      <t>:</t>
    </r>
  </si>
  <si>
    <t>DIFFERENCE                  F LESS D</t>
  </si>
  <si>
    <t>The Connecticut Housing Finance Authority ("CHFA"), pursuant to the Cost Certification Agreement and Covenant to Comply with C.G.S. Section 8-253a(6) executed in connection with the financing for the Development, has reviewed the Statement of Actual Cost submitted by _____________(the "Mortgagor") and, in reliance thereon, has made certain related determinations as required.  Accordingly, CHFA will accept original credit instruments, secured by its mortgages upon the land and property included in the Development, in an amount not to exceed that set forth as the "Final Recognized Amount" below.  Approval of the Maximum Mortgage, as stated, is conditioned upon the following:</t>
  </si>
  <si>
    <t>CHFA LIHTC NO.</t>
  </si>
  <si>
    <t>CHFA MORTGAGE NO:</t>
  </si>
  <si>
    <t xml:space="preserve">DEVELOPMENT NAME: </t>
  </si>
  <si>
    <t>Final CHFA Recognized Annual 9% Credit Allocation</t>
  </si>
  <si>
    <t>(lesser of Gap Analysis, Maximum Possible Credit Award, or Original Credit Awarded)</t>
  </si>
  <si>
    <t>Total CHFA Recognized Sources:</t>
  </si>
  <si>
    <t>Total CHFA Recognized Uses:</t>
  </si>
  <si>
    <t xml:space="preserve">   a. 90% of Recognized Uses (Statutory Limit)</t>
  </si>
  <si>
    <t xml:space="preserve">   b. 80% of Recognized Uses (CHFA Procedures Limit)</t>
  </si>
  <si>
    <t>Orig. OH&amp;P</t>
  </si>
  <si>
    <t>Orig. 2-16</t>
  </si>
  <si>
    <t>Orig. G.R.</t>
  </si>
  <si>
    <t>G.R %</t>
  </si>
  <si>
    <t>GENERAL REQ. AND OH&amp;P TEST</t>
  </si>
  <si>
    <t>OH&amp;P %</t>
  </si>
  <si>
    <t>CHFA RECOGNIZED G.R AND OH&amp;P</t>
  </si>
  <si>
    <t xml:space="preserve">G.R </t>
  </si>
  <si>
    <t xml:space="preserve">OH&amp;P </t>
  </si>
  <si>
    <t>Acquisition Credit per CHFA</t>
  </si>
  <si>
    <t xml:space="preserve">Director - Multifamily </t>
  </si>
  <si>
    <t>Note: CHFA Scope for Cost Certification Review is Limited in nature</t>
  </si>
  <si>
    <t>Type of G. C. Contract: Stipulated Sum</t>
  </si>
  <si>
    <t>Type of G. C. Contract: Guaranteed Maximum Price</t>
  </si>
  <si>
    <t>CHFA Cost Certification Preparation Guideline</t>
  </si>
  <si>
    <t>DEVELOPMENT OWNER’S CERTIFICATION OF PLACED-IN-SERVICE DATE</t>
  </si>
  <si>
    <t>(A SEPARATE CERTIFICATION IS REQUIRED FOR EACH BUILDING)</t>
  </si>
  <si>
    <t xml:space="preserve">CHFA # </t>
  </si>
  <si>
    <t>Building Identification Number</t>
  </si>
  <si>
    <t>The undersigned hereby certifies to the Connecticut Housing Finance Authority that the building located at ___________________________  is a qualified low-income housing building in accordance with Section 42 of the Internal Revenue Code of 1986, as amended, (the “Code”) and is eligible for an annual allocation of Low-Income Housing Tax Credits in the amount of $______________.</t>
  </si>
  <si>
    <t>The undersigned further certifies, pursuant to provisions of Section 42 of the Code, the following:</t>
  </si>
  <si>
    <t>Date building was placed in service:</t>
  </si>
  <si>
    <t>Acquisition-existing building (month/day/year):</t>
  </si>
  <si>
    <t>Rehabilitation (month/day/year):</t>
  </si>
  <si>
    <t>New construction (month/day/year):</t>
  </si>
  <si>
    <t>Total Number of low-income units in the building:</t>
  </si>
  <si>
    <t>Total units in the building :</t>
  </si>
  <si>
    <t xml:space="preserve">Total square footage of all residential units in the building </t>
  </si>
  <si>
    <t>Name and Title</t>
  </si>
  <si>
    <t>TAX PAYER IDENTIFICATION NUMBER (LP/ LLC)</t>
  </si>
  <si>
    <t>Total Square footage of Qualified Units in the building: :</t>
  </si>
  <si>
    <t>Eligible basis for new construction or rehabilitation:</t>
  </si>
  <si>
    <t>Eligible basis for the acquisition credit:</t>
  </si>
  <si>
    <t>Qualified basis for the acquisition credit:</t>
  </si>
  <si>
    <t>Qualified basis for new construction or rehabilitation:</t>
  </si>
  <si>
    <t xml:space="preserve">First year of the tax credit period: </t>
  </si>
  <si>
    <t>SYNDICATOR OR INVESTOR CERTIFICATION</t>
  </si>
  <si>
    <t>(Syndicator or Investor Letterhead)</t>
  </si>
  <si>
    <t>In addition, by this letter we are also confirming that the owner of the development has elected to commence the start of the tax credit period in the year ________.  Therefore, the owner has chosen (not to)/ (to) defer the start of the tax credit period until the year after the development was placed in service.</t>
  </si>
  <si>
    <t>This letter is to advise the Connecticut Housing Finance Authority that __________________________, syndicator of the Low-Income Housing Tax Credits for the above referenced development, has reviewed the attached cost certification dated ______________ as prepared by ______________________________________, an independent certified public accountant.  Please be advised that we concur with the development’s sources and uses of funds and all costs represented to be includible in the eligible basis as indicated in the attached cost certification.</t>
  </si>
  <si>
    <t>REQUEST FOR ISSUANCE OF FORM(S) 8609</t>
  </si>
  <si>
    <t xml:space="preserve">This letter is to request the Connecticut Housing Finance Authority to review the attached General Contractor’s and Mortgagor’s-LIHTC Cost Certification for the issuance of the IRS Form(s) 8609.  </t>
  </si>
  <si>
    <t>Please be advised that ________________________________, syndicator of the Low-Income Housing Tax Credits for the above referenced development, has reviewed the attached Cost Certification dated ______________ as prepared by ______________________________________, an independent certified public accountant.  The syndicator’s concurrence with the development’s Sources and Uses of Funds and all costs represented to be includible in the Eligible Basis as indicated in the attached Cost Certification is evidenced by the attached Syndicator or Investor Certification.</t>
  </si>
  <si>
    <t xml:space="preserve">In addition, by this letter we are also confirming that the mortgagor of the development has elected to commence the start of the tax credit period in the year ________.  </t>
  </si>
  <si>
    <t>General Contractor's Cost Certification Submittal Checklist</t>
  </si>
  <si>
    <t>The following documents must be submitted with the General Contractor’s Cost Certification:</t>
  </si>
  <si>
    <t>Mort.-LIHTC Cost Certification Submittal Checklist</t>
  </si>
  <si>
    <t>Excel file for the Mortgagor's-LIHTC Cost Certification Workbook along with the following signed certifications:</t>
  </si>
  <si>
    <t>c)</t>
  </si>
  <si>
    <t>Mortgagor’s Certification of Placed-In-Service Date form for each building</t>
  </si>
  <si>
    <t>Syndicator's/Investor's Certification</t>
  </si>
  <si>
    <t xml:space="preserve">Please read the </t>
  </si>
  <si>
    <t>General Contractor's Certificate of Actual Cost</t>
  </si>
  <si>
    <t xml:space="preserve">prior to preparing the </t>
  </si>
  <si>
    <t>Letter from the owner requesting the Form(s) 8609 from CHFA</t>
  </si>
  <si>
    <t>Credit Change Orders/Buyout Savings (If applicable)</t>
  </si>
  <si>
    <t>Recognized 2-16</t>
  </si>
  <si>
    <t>Color copy of the most recent signed and approved Project Cost Summary (signed by both GC and Mortgagor);</t>
  </si>
  <si>
    <t>Copy of the fully-executed General Contractor’s contract;</t>
  </si>
  <si>
    <t>Color PDF copy of the executed notarized General Contractor’s Cost Certification.</t>
  </si>
  <si>
    <t>Developments not financed through CHFA may be required to submit copies of approved general contractor’s change orders and owner's change orders at CHFA's discretion</t>
  </si>
  <si>
    <t>Mortgagor's-LIHTC Cost Certification.</t>
  </si>
  <si>
    <t>The following documents must be submitted with the Mortgagor's-LIHTC Cost Certification:</t>
  </si>
  <si>
    <t>The development owner should provide the preparing CPA with a copy of the CHFA approved G.C. Cost Data Sheet for the preparation of the Mortgagor's-LIHTC cost certification.  CHFA will recognize the CHFA recognized hard cost amounts on the G.C. Cost Data Sheet.</t>
  </si>
  <si>
    <t>If construction period Net Operating Income (NOI) is a funding source, the CPA must prepare and provide an Operating (or Income and Expense) Statement covering the period from first occupancy to the date of substantial completion to evidence the availability of NOI. If NOI is identified as an original or alternative source of funds, it must be reflected on the cost certification prepared by the CPA.</t>
  </si>
  <si>
    <t xml:space="preserve">  4-Bedroom</t>
  </si>
  <si>
    <t>Interest - Bridge Loan</t>
  </si>
  <si>
    <t>See Building Schedule</t>
  </si>
  <si>
    <t>Final CHFA Recognized Annual 4% Credit Allocation</t>
  </si>
  <si>
    <t xml:space="preserve">(lesser of Gap Analysis or Maximum Possible Credit Award) </t>
  </si>
  <si>
    <t>1st Mortgage</t>
  </si>
  <si>
    <t>9.  Total amount of annual credit (Line 7 + Line 8)</t>
  </si>
  <si>
    <t>10. 10-year credit (Line 9 times 10)</t>
  </si>
  <si>
    <t xml:space="preserve"> SOURCES OF FUNDS:</t>
  </si>
  <si>
    <t xml:space="preserve">   </t>
  </si>
  <si>
    <t xml:space="preserve">       Identify sources and whether grants or loans, if loans, identify rates and terms.</t>
  </si>
  <si>
    <t>Ft.¨</t>
  </si>
  <si>
    <t>Allowance.</t>
  </si>
  <si>
    <t xml:space="preserve">  ¨   If you have multiple sizes in a unit type please calculate the average.</t>
  </si>
  <si>
    <t>(2)</t>
  </si>
  <si>
    <t>Perm Loan Orig./Commit Fee</t>
  </si>
  <si>
    <t>Other (Specify)</t>
  </si>
  <si>
    <t>Construction Observation</t>
  </si>
  <si>
    <t>Cost of Bond Issuance</t>
  </si>
  <si>
    <t>Developments not financed through CHFA may be required to submit copies of invoice(s) of check(s) for the building permit(s) and bond premiums at CHFA's discretion</t>
  </si>
  <si>
    <t xml:space="preserve">Other (Specify):   </t>
  </si>
  <si>
    <t>External Legal Counsel</t>
  </si>
  <si>
    <t>Relocation</t>
  </si>
  <si>
    <t xml:space="preserve">Other (Specify):  </t>
  </si>
  <si>
    <t>Interest - Construction Loan</t>
  </si>
  <si>
    <t>Cost Certification Preparation Guideline</t>
  </si>
  <si>
    <t>G.C. Cost Certification Checklist.</t>
  </si>
  <si>
    <t>i.</t>
  </si>
  <si>
    <t xml:space="preserve">The actual cash paid and to be paid at final closing, as reflected on the General Contractor’s Certificate of Actual Costs; or </t>
  </si>
  <si>
    <t>ii.</t>
  </si>
  <si>
    <t xml:space="preserve">All CHFA-approved change orders will be added to the above-mentioned recognized construction cost.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such amount includes any costs disallowed by CHFA in its review of the contractor’s certificate of actual cost. </t>
  </si>
  <si>
    <t xml:space="preserve">All CHFA-approved change orders will be added to the above-mentioned recognized construction cost. Additional bond and/or permit costs generated by the change order preparation and approval process during construction will be handled separately through a final change order at the completion of construction. The amount of actual cash paid or to be paid as described above, shall be reduced by CHFA to the extent that such amount includes any costs disallowed by CHFA in its review of the contractor’s certificate of actual cost. </t>
  </si>
  <si>
    <t xml:space="preserve">The development owner must forward a copy of the CHFA approved G.C. Cost Data Sheet to the CPA that will prepare the Mortgagor’s-LIHTC cost certification. CHFA will recognize these construction costs on the Mortgagor’s-LIHTC cost certification. </t>
  </si>
  <si>
    <t>Mortgagor's-LIHTC Cost Certification Checklist.</t>
  </si>
  <si>
    <t>Color PDF version, via e-mail, of the executed notarized Mortgagor's-LIHTC Cost Certification.</t>
  </si>
  <si>
    <t>One original hard copy of the signed and notarized Mortgagor's-LIHTC Cost Certification.  The signature page is included in the Mortgagor's-LIHTC Cost Certification worksheet in this Excel workbook.</t>
  </si>
  <si>
    <t>PDF version, via e-mail, of fully executed Limited Partnership Agreement with the investor limited partner, including all exhibits.</t>
  </si>
  <si>
    <t>Independent Auditor’s Report.</t>
  </si>
  <si>
    <t xml:space="preserve">General Contractor's Certification of Actual Cost form </t>
  </si>
  <si>
    <t>The Mortgagor's-LIHTC cost certification must follow the</t>
  </si>
  <si>
    <t>VI.  Treatment of Assets/Costs for IRC §42 Purposes</t>
  </si>
  <si>
    <t xml:space="preserve">Consistent with Section 42(m)(2) of the Internal Revenue Code and industry best practices, CHFA will only allocate the amount of LIHTC that are necessary to make a development financially feasible and viable, when considering all other sources of funding for the development.  </t>
  </si>
  <si>
    <t xml:space="preserve">Assets/Costs Associated with Land </t>
  </si>
  <si>
    <t>The above list is not meant to be comprehensive and each activity may have underlying tasks.</t>
  </si>
  <si>
    <t>Finder’s fees and brokerage fees paid for assistance in acquiring title to a property are also included in land basis and excluded from eligible basis.</t>
  </si>
  <si>
    <t>Legal and professional fees related to the acquisition of land are also included in land basis and excluded from eligible basis.</t>
  </si>
  <si>
    <r>
      <rPr>
        <b/>
        <sz val="11"/>
        <rFont val="Calibri"/>
        <family val="2"/>
        <scheme val="minor"/>
      </rPr>
      <t xml:space="preserve">Note:  </t>
    </r>
    <r>
      <rPr>
        <sz val="11"/>
        <rFont val="Calibri"/>
        <family val="2"/>
        <scheme val="minor"/>
      </rPr>
      <t xml:space="preserve">CHFA allows the General Contractor's and/or Mortgagor's-LIHTC Cost Certifications to be submitted in draft form.  Owners and/or CPAs may submit the Excel Cost Certification workbook only for initial review by CHFA.  </t>
    </r>
  </si>
  <si>
    <r>
      <t>Note:</t>
    </r>
    <r>
      <rPr>
        <sz val="11"/>
        <color rgb="FF000000"/>
        <rFont val="Calibri"/>
        <family val="2"/>
        <scheme val="minor"/>
      </rPr>
      <t xml:space="preserve">  If there is more than one general contractor for any development, CHFA requires a separate General Contractor’s Cost Certification from each general contractor.</t>
    </r>
  </si>
  <si>
    <r>
      <t xml:space="preserve">Accounting Costs - </t>
    </r>
    <r>
      <rPr>
        <sz val="11"/>
        <color rgb="FF000000"/>
        <rFont val="Calibri"/>
        <family val="2"/>
        <scheme val="minor"/>
      </rPr>
      <t>Costs incurred during the construction period to account for the costs of construction are indirect costs that directly benefit, or are incurred by reason of, the development owner's improvement and, therefore, are capitalized to the basis of the property improved under IRC §§ 263(a) and 263A. The accounting costs should be allocated among the property improved, and to the extent the cost of the improved property is includible in eligible basis, the improved property's allocated share of the accounting costs are also includible in eligible basis. Accounting costs include, for example, accounting for costs according to the construction contract, securing advances from a construction loan or submitting documentation to HUD for reimbursement.</t>
    </r>
  </si>
  <si>
    <r>
      <t xml:space="preserve">Excavating, Backfilling, Removal Costs - </t>
    </r>
    <r>
      <rPr>
        <sz val="11"/>
        <color rgb="FF000000"/>
        <rFont val="Calibri"/>
        <family val="2"/>
        <scheme val="minor"/>
      </rPr>
      <t>Earth-moving costs incurred for digging spaces and trenches for a building's foundation and utilities are generally considered to be inextricably associated with the building, are added to the cost of the building and, therefore, are depreciable. Similarly, costs incurred for fill dirt used to set the foundation of a depreciable asset are generally considered to be inextricably associated with the depreciable asset and are depreciable. Rev. Rul. 65-265, as clarified by Rev. Rul. 68-193, holds that excavating, grading, and removal costs directly associated with the construction of buildings and paved roadways are not inextricable associated with the land and should be included in the depreciable basis of the buildings and roadways.</t>
    </r>
  </si>
  <si>
    <r>
      <t xml:space="preserve">Utilities Tap Fee - </t>
    </r>
    <r>
      <rPr>
        <sz val="11"/>
        <color rgb="FF000000"/>
        <rFont val="Calibri"/>
        <family val="2"/>
        <scheme val="minor"/>
      </rPr>
      <t>Fees paid to a local government for the right to tap into an existing local utility are usually building-specific and capitalized to the building.</t>
    </r>
  </si>
  <si>
    <r>
      <t xml:space="preserve">Personal Property - Fixtures, Furniture, Appliances - </t>
    </r>
    <r>
      <rPr>
        <sz val="11"/>
        <color rgb="FF000000"/>
        <rFont val="Calibri"/>
        <family val="2"/>
        <scheme val="minor"/>
      </rPr>
      <t>Personal property (e.g., fixtures, furniture and appliances) may be included in eligible basis. Treas. Reg. §1.103-8(b)(4)(iii).</t>
    </r>
  </si>
  <si>
    <t>and be accompanied by the items listed on the</t>
  </si>
  <si>
    <t>and be accompanied by the all the items listed on the</t>
  </si>
  <si>
    <r>
      <rPr>
        <sz val="11"/>
        <color rgb="FF000000"/>
        <rFont val="Wingdings"/>
        <charset val="2"/>
      </rPr>
      <t>§</t>
    </r>
    <r>
      <rPr>
        <sz val="11"/>
        <color rgb="FF000000"/>
        <rFont val="Calibri"/>
        <family val="2"/>
        <scheme val="minor"/>
      </rPr>
      <t>  Assets/Costs Associated with Land</t>
    </r>
  </si>
  <si>
    <r>
      <rPr>
        <sz val="11"/>
        <color rgb="FF000000"/>
        <rFont val="Wingdings"/>
        <charset val="2"/>
      </rPr>
      <t>§</t>
    </r>
    <r>
      <rPr>
        <sz val="11"/>
        <color rgb="FF000000"/>
        <rFont val="Calibri"/>
        <family val="2"/>
        <scheme val="minor"/>
      </rPr>
      <t>  Costs Associated with Land Improvements</t>
    </r>
  </si>
  <si>
    <r>
      <rPr>
        <sz val="11"/>
        <color rgb="FF000000"/>
        <rFont val="Wingdings"/>
        <charset val="2"/>
      </rPr>
      <t>§</t>
    </r>
    <r>
      <rPr>
        <sz val="11"/>
        <color rgb="FF000000"/>
        <rFont val="Calibri"/>
        <family val="2"/>
        <scheme val="minor"/>
      </rPr>
      <t>  Financing Costs</t>
    </r>
  </si>
  <si>
    <r>
      <rPr>
        <sz val="11"/>
        <color rgb="FF000000"/>
        <rFont val="Wingdings"/>
        <charset val="2"/>
      </rPr>
      <t>§</t>
    </r>
    <r>
      <rPr>
        <sz val="11"/>
        <color rgb="FF000000"/>
        <rFont val="Calibri"/>
        <family val="2"/>
        <scheme val="minor"/>
      </rPr>
      <t>  Costs Excluded from Eligible Basis</t>
    </r>
  </si>
  <si>
    <r>
      <rPr>
        <sz val="11"/>
        <color rgb="FF000000"/>
        <rFont val="Wingdings"/>
        <charset val="2"/>
      </rPr>
      <t>§</t>
    </r>
    <r>
      <rPr>
        <sz val="11"/>
        <color rgb="FF000000"/>
        <rFont val="Calibri"/>
        <family val="2"/>
        <scheme val="minor"/>
      </rPr>
      <t>  Miscellaneous</t>
    </r>
  </si>
  <si>
    <r>
      <rPr>
        <sz val="11"/>
        <color rgb="FF000000"/>
        <rFont val="Wingdings"/>
        <charset val="2"/>
      </rPr>
      <t>§</t>
    </r>
    <r>
      <rPr>
        <sz val="11"/>
        <color rgb="FF000000"/>
        <rFont val="Calibri"/>
        <family val="2"/>
        <scheme val="minor"/>
      </rPr>
      <t>  Analysis of the Qualified Allocation Plan (QAP) for targeted areas within a state;</t>
    </r>
  </si>
  <si>
    <r>
      <rPr>
        <sz val="11"/>
        <color rgb="FF000000"/>
        <rFont val="Wingdings"/>
        <charset val="2"/>
      </rPr>
      <t>§</t>
    </r>
    <r>
      <rPr>
        <sz val="11"/>
        <color rgb="FF000000"/>
        <rFont val="Calibri"/>
        <family val="2"/>
        <scheme val="minor"/>
      </rPr>
      <t>  Identification of potential land sites;</t>
    </r>
  </si>
  <si>
    <r>
      <rPr>
        <sz val="11"/>
        <color rgb="FF000000"/>
        <rFont val="Wingdings"/>
        <charset val="2"/>
      </rPr>
      <t>§</t>
    </r>
    <r>
      <rPr>
        <sz val="11"/>
        <color rgb="FF000000"/>
        <rFont val="Calibri"/>
        <family val="2"/>
        <scheme val="minor"/>
      </rPr>
      <t>  Analysis of population demographics for potential sites;</t>
    </r>
  </si>
  <si>
    <r>
      <rPr>
        <sz val="11"/>
        <color rgb="FF000000"/>
        <rFont val="Wingdings"/>
        <charset val="2"/>
      </rPr>
      <t>§</t>
    </r>
    <r>
      <rPr>
        <sz val="11"/>
        <color rgb="FF000000"/>
        <rFont val="Calibri"/>
        <family val="2"/>
        <scheme val="minor"/>
      </rPr>
      <t>  Analysis of a site's economy and forecast future growth potential;</t>
    </r>
  </si>
  <si>
    <r>
      <rPr>
        <sz val="11"/>
        <color rgb="FF000000"/>
        <rFont val="Wingdings"/>
        <charset val="2"/>
      </rPr>
      <t>§</t>
    </r>
    <r>
      <rPr>
        <sz val="11"/>
        <color rgb="FF000000"/>
        <rFont val="Calibri"/>
        <family val="2"/>
        <scheme val="minor"/>
      </rPr>
      <t>  Determining a site's zoning status and possible rezoning actions;</t>
    </r>
  </si>
  <si>
    <r>
      <rPr>
        <sz val="11"/>
        <color rgb="FF000000"/>
        <rFont val="Wingdings"/>
        <charset val="2"/>
      </rPr>
      <t>§</t>
    </r>
    <r>
      <rPr>
        <sz val="11"/>
        <color rgb="FF000000"/>
        <rFont val="Calibri"/>
        <family val="2"/>
        <scheme val="minor"/>
      </rPr>
      <t>  Contacting local government regarding access to utilities, impact fees and local ordinances, etc.</t>
    </r>
  </si>
  <si>
    <r>
      <rPr>
        <sz val="11"/>
        <color rgb="FF000000"/>
        <rFont val="Wingdings"/>
        <charset val="2"/>
      </rPr>
      <t>§</t>
    </r>
    <r>
      <rPr>
        <sz val="11"/>
        <color rgb="FF000000"/>
        <rFont val="Calibri"/>
        <family val="2"/>
        <scheme val="minor"/>
      </rPr>
      <t>  Performing environmental tests on selected sites; and</t>
    </r>
  </si>
  <si>
    <r>
      <rPr>
        <sz val="11"/>
        <color rgb="FF000000"/>
        <rFont val="Wingdings"/>
        <charset val="2"/>
      </rPr>
      <t>§</t>
    </r>
    <r>
      <rPr>
        <sz val="11"/>
        <color rgb="FF000000"/>
        <rFont val="Calibri"/>
        <family val="2"/>
        <scheme val="minor"/>
      </rPr>
      <t>  Negotiating the purchase of the land and its related financing.</t>
    </r>
  </si>
  <si>
    <r>
      <rPr>
        <b/>
        <sz val="11"/>
        <color rgb="FF000000"/>
        <rFont val="Calibri"/>
        <family val="2"/>
        <scheme val="minor"/>
      </rPr>
      <t>Land Acquisition - Assumed Liabilities</t>
    </r>
    <r>
      <rPr>
        <sz val="11"/>
        <color rgb="FF000000"/>
        <rFont val="Calibri"/>
        <family val="2"/>
        <scheme val="minor"/>
      </rPr>
      <t xml:space="preserve"> - </t>
    </r>
    <r>
      <rPr>
        <sz val="11"/>
        <rFont val="Calibri"/>
        <family val="2"/>
        <scheme val="minor"/>
      </rPr>
      <t xml:space="preserve">Unpaid real estate taxes and similarly assumed costs are added to the land's basis. </t>
    </r>
  </si>
  <si>
    <t>The costs of relocating tenants out of an acquired building that will be demolished may be associated with the demolition and, if so, are capitalized to the land.</t>
  </si>
  <si>
    <r>
      <rPr>
        <b/>
        <sz val="11"/>
        <color rgb="FF000000"/>
        <rFont val="Calibri"/>
        <family val="2"/>
        <scheme val="minor"/>
      </rPr>
      <t>Land Preparation Costs - Grading</t>
    </r>
    <r>
      <rPr>
        <sz val="11"/>
        <color rgb="FF000000"/>
        <rFont val="Calibri"/>
        <family val="2"/>
        <scheme val="minor"/>
      </rPr>
      <t xml:space="preserve"> - </t>
    </r>
    <r>
      <rPr>
        <sz val="11"/>
        <rFont val="Calibri"/>
        <family val="2"/>
        <scheme val="minor"/>
      </rPr>
      <t xml:space="preserve">The grading of land involves moving soil for the purpose of changing the ground surface. It produces a more level surface and generally provides an improvement that adds value to the land. Rev. Rul. 65-265, clarified by Rev. Rul. 68-193, holds that such expenditures are inextricably associated with the land and, therefore, fall within the rule that land is a non-depreciable asset. Costs attributable to the general grading of the land (not done to provide a proper setting for a building or a paved roadway) become a part of the cost basis of the land and, therefore, are not subject to a depreciation allowance. </t>
    </r>
  </si>
  <si>
    <r>
      <rPr>
        <b/>
        <sz val="11"/>
        <color rgb="FF000000"/>
        <rFont val="Calibri"/>
        <family val="2"/>
        <scheme val="minor"/>
      </rPr>
      <t>Land Preparation Costs - Clearing, Grubbing, Cutting, Filling, Rough Grading</t>
    </r>
    <r>
      <rPr>
        <sz val="11"/>
        <color rgb="FF000000"/>
        <rFont val="Calibri"/>
        <family val="2"/>
        <scheme val="minor"/>
      </rPr>
      <t xml:space="preserve"> - Rev. Rul. 80-93 addresses whether a development owner is allowed to take a depreciation deduction for costs incurred for the clearing, grubbing, cutting, filling and rough and finish grading necessary to bring the land to a suitable grade for constructing certain depreciable assets. These costs will not be repeated when the depreciable asset is replaced. This revenue ruling holds that the land preparation costs are unaffected by replacement of the depreciable assets and will not be replaced contemporaneously. Therefore, they are nonrecurring general land improvement costs that are inextricably associated with the land and are to be added to the development owner's cost basis in the land. These land preparation costs are not depreciable and, therefore, are excluded from eligible basis.</t>
    </r>
  </si>
  <si>
    <r>
      <rPr>
        <b/>
        <sz val="11"/>
        <color rgb="FF000000"/>
        <rFont val="Calibri"/>
        <family val="2"/>
        <scheme val="minor"/>
      </rPr>
      <t>Land Surveys - Boundary, Mortgage</t>
    </r>
    <r>
      <rPr>
        <sz val="11"/>
        <color rgb="FF000000"/>
        <rFont val="Calibri"/>
        <family val="2"/>
        <scheme val="minor"/>
      </rPr>
      <t xml:space="preserve"> - Land and environmental surveys are generally conducted over the entire property of the development, not just where the buildings and improvements will be specifically placed. Some surveys, such as boundary or mortgage surveys help to define the property. Costs incurred for these types of survey are inextricably associated with the land, are not depreciable, and are excluded from eligible basis. See TAM 200043017.</t>
    </r>
  </si>
  <si>
    <t>If necessary, the cost should be allocated between non-depreciable property (for example, land) and depreciable property (for example, buildings) using any reasonable method. For example, if staking costs are incurred to demarcate sidewalks (depreciable) and landscaping not immediately adjacent to buildings (non-depreciable), the staking costs should be allocated between the sidewalks and the landscaping. See TAM 200043017</t>
  </si>
  <si>
    <r>
      <rPr>
        <b/>
        <sz val="11"/>
        <color rgb="FF000000"/>
        <rFont val="Calibri"/>
        <family val="2"/>
        <scheme val="minor"/>
      </rPr>
      <t>Environmental Surveys - Percolation Tests, Contamination Studies, Soil Borings, Geotechnical Inspections, Wetland Studies, Groundwater Investigations</t>
    </r>
    <r>
      <rPr>
        <sz val="11"/>
        <color rgb="FF000000"/>
        <rFont val="Calibri"/>
        <family val="2"/>
        <scheme val="minor"/>
      </rPr>
      <t xml:space="preserve"> - Environment surveys such as percolation tests and contamination studies are used to determine if the land is suitable for the construction of the contemplated improvements. Other similar surveys include soil borings, geotechnical investigations, suitability studies, wetland reviews, mapping of wetland, and inspections of wetland, wetland characterization, and groundwater investigations. If this type of survey will not necessarily need to be redone contemporaneously when the depreciable improvement is replaced, the costs incurred for the survey are inextricably associated with the land and are not depreciable and are excluded from eligible basis. A survey is considered to be redone contemporaneously with the replacement of the depreciable improvement if the physical replacement of the depreciable improvement (which is included in eligible basis) mandates a re-performance of the survey. Although an ordinance may require re-performance of the survey, such requirement is irrelevant as to whether the physical replacement of a depreciable improvement necessarily mandates a re-performance of the survey.</t>
    </r>
  </si>
  <si>
    <t>Costs Associated with Land Improvements</t>
  </si>
  <si>
    <r>
      <t xml:space="preserve">Land Preparation - </t>
    </r>
    <r>
      <rPr>
        <sz val="11"/>
        <color rgb="FF000000"/>
        <rFont val="Calibri"/>
        <family val="2"/>
        <scheme val="minor"/>
      </rPr>
      <t xml:space="preserve">The grading of land involves moving soil for the purpose of changing the ground surface. It produces a more level surface and generally provides an improvement that adds value to the land. However, costs attributable to grading land that is done to provide a proper setting for a building become a part of the cost basis of the building. </t>
    </r>
  </si>
  <si>
    <r>
      <rPr>
        <b/>
        <sz val="11"/>
        <color rgb="FF000000"/>
        <rFont val="Calibri"/>
        <family val="2"/>
        <scheme val="minor"/>
      </rPr>
      <t>Demolition &amp; Tenant Relocation</t>
    </r>
    <r>
      <rPr>
        <sz val="11"/>
        <color rgb="FF000000"/>
        <rFont val="Calibri"/>
        <family val="2"/>
        <scheme val="minor"/>
      </rPr>
      <t xml:space="preserve"> - IRC §280B states that in the case of the demolition of any structure, no deduction is allowed to the owner or lessee of such structure for any amount expended for the demolition, or any loss sustained on account of the demolition. The costs should be added to the capital account for the land on which the demolished structure was located. Therefore, these costs are excluded from eligible basis.</t>
    </r>
  </si>
  <si>
    <t xml:space="preserve">Generally, land preparation and improvement costs are excluded from eligible basis. For a land cost to be included in eligible basis, it must be so closely associated with a particular depreciable asset includable in eligible basis that the land improvement will be retired, abandoned, or replaced contemporaneously with that depreciable asset; i.e., the cost will be re-incurred if the depreciable asset is replaced or rebuilt. Whether a specific land cost will be retired, abandoned, or replaced contemporaneously with the depreciable asset is a question of fact. </t>
  </si>
  <si>
    <t>The services associated with a tangible depreciable asset includable in eligible basis, such as detailed construction drawings, are includable in eligible basis.</t>
  </si>
  <si>
    <t>While it is a case-by-case factual determination, engineering and architectural services should be characterized consistently with the subject of the service. Services that may be associated with both non-depreciable property (e.g., land) and depreciable property should be allocated among the non-depreciable property and the depreciable property using a reasonable method.</t>
  </si>
  <si>
    <r>
      <rPr>
        <b/>
        <sz val="11"/>
        <color rgb="FF000000"/>
        <rFont val="Calibri"/>
        <family val="2"/>
        <scheme val="minor"/>
      </rPr>
      <t>Engineering and Architectural Services</t>
    </r>
    <r>
      <rPr>
        <sz val="11"/>
        <color rgb="FF000000"/>
        <rFont val="Calibri"/>
        <family val="2"/>
        <scheme val="minor"/>
      </rPr>
      <t xml:space="preserve"> - Engineering and architectural services may include (but are not limited to) the preparation of erosion control plan, grading plan, utility plans, general details, easement descriptions, sewer and sanitary plans, and traffic engineering. Such services associated with non-depreciable land are excluded from eligible basis.</t>
    </r>
  </si>
  <si>
    <t>Financing Costs</t>
  </si>
  <si>
    <r>
      <rPr>
        <b/>
        <sz val="11"/>
        <color rgb="FF000000"/>
        <rFont val="Calibri"/>
        <family val="2"/>
        <scheme val="minor"/>
      </rPr>
      <t>Fee, Cash Flow Guarantee</t>
    </r>
    <r>
      <rPr>
        <sz val="11"/>
        <color rgb="FF000000"/>
        <rFont val="Calibri"/>
        <family val="2"/>
        <scheme val="minor"/>
      </rPr>
      <t xml:space="preserve"> - A "cash flow guarantee fee" paid by a partnership to secure agreement that its general partner would make loans to the partnership to fund any operating deficits is excluded from eligible basis.</t>
    </r>
  </si>
  <si>
    <r>
      <rPr>
        <b/>
        <sz val="11"/>
        <color rgb="FF000000"/>
        <rFont val="Calibri"/>
        <family val="2"/>
        <scheme val="minor"/>
      </rPr>
      <t>Tax-Exempt Bonds - Issuance Costs</t>
    </r>
    <r>
      <rPr>
        <sz val="11"/>
        <color rgb="FF000000"/>
        <rFont val="Calibri"/>
        <family val="2"/>
        <scheme val="minor"/>
      </rPr>
      <t xml:space="preserve"> - Notwithstanding the general rule of IRC §263A, bond issuance costs are excluded from eligible basis under the specific requirements of IRC §42(d)(1). See TAM 200043015.</t>
    </r>
  </si>
  <si>
    <r>
      <rPr>
        <b/>
        <sz val="11"/>
        <color rgb="FF000000"/>
        <rFont val="Calibri"/>
        <family val="2"/>
        <scheme val="minor"/>
      </rPr>
      <t>Loans - Origination Fees, Legal Fees, Closing Costs, Title Searches, Recordation Fees</t>
    </r>
    <r>
      <rPr>
        <sz val="11"/>
        <color rgb="FF000000"/>
        <rFont val="Calibri"/>
        <family val="2"/>
        <scheme val="minor"/>
      </rPr>
      <t xml:space="preserve"> - Costs incurred in obtaining a loan are capitalized and amortized over the life of the loan. The cost of securing financing includes costs such as origination fees, legal fees, closing costs, title searches and recordation fees.</t>
    </r>
  </si>
  <si>
    <r>
      <rPr>
        <b/>
        <sz val="11"/>
        <color rgb="FF000000"/>
        <rFont val="Calibri"/>
        <family val="2"/>
        <scheme val="minor"/>
      </rPr>
      <t>Construction Loans</t>
    </r>
    <r>
      <rPr>
        <sz val="11"/>
        <color rgb="FF000000"/>
        <rFont val="Calibri"/>
        <family val="2"/>
        <scheme val="minor"/>
      </rPr>
      <t xml:space="preserve"> - The costs and fees incurred in obtaining a construction loan are not capitalized to depreciable property, but are treated as an amortizable IRC §167 intangible. The costs for obtaining a construction loan relate to the land acquired as well as the land improvements, in addition to the buildings. IRC §263A requires the amortization deductions relating to the construction loan be capitalized to the produced property during the construction period. The deductions must be reasonably allocated to all property produced. See TAM 200044005.</t>
    </r>
  </si>
  <si>
    <r>
      <rPr>
        <b/>
        <sz val="11"/>
        <color rgb="FF000000"/>
        <rFont val="Calibri"/>
        <family val="2"/>
        <scheme val="minor"/>
      </rPr>
      <t>Permanent Financing</t>
    </r>
    <r>
      <rPr>
        <sz val="11"/>
        <color rgb="FF000000"/>
        <rFont val="Calibri"/>
        <family val="2"/>
        <scheme val="minor"/>
      </rPr>
      <t xml:space="preserve"> - The cost of securing permanent financing is excluded from eligible basis, but to the extent the loan is associated with the building, capitalization of the amortization during the construction period may be required under IRC §263A. However, permanent financing is not usually in place during the construction period. Bridge loans are treated the same way.</t>
    </r>
  </si>
  <si>
    <r>
      <rPr>
        <b/>
        <sz val="11"/>
        <color rgb="FF000000"/>
        <rFont val="Calibri"/>
        <family val="2"/>
        <scheme val="minor"/>
      </rPr>
      <t>Loans: Reserves and Escrows Required by Lender</t>
    </r>
    <r>
      <rPr>
        <sz val="11"/>
        <color rgb="FF000000"/>
        <rFont val="Calibri"/>
        <family val="2"/>
        <scheme val="minor"/>
      </rPr>
      <t xml:space="preserve"> - Funds held in escrow accounts or required by a lender to be held in reserve are not depreciated and are excluded from eligible basis.</t>
    </r>
  </si>
  <si>
    <t>Costs Excluded from Eligible Basis</t>
  </si>
  <si>
    <r>
      <rPr>
        <b/>
        <sz val="11"/>
        <color rgb="FF000000"/>
        <rFont val="Calibri"/>
        <family val="2"/>
        <scheme val="minor"/>
      </rPr>
      <t>IRC §42 Credit: Cost Certifications</t>
    </r>
    <r>
      <rPr>
        <sz val="11"/>
        <color rgb="FF000000"/>
        <rFont val="Calibri"/>
        <family val="2"/>
        <scheme val="minor"/>
      </rPr>
      <t xml:space="preserve"> - The cost of preparing the cost certifications is excluded from eligible basis because this cost is incurred to secure an allocation of the IRC §42 credit and, therefore, is not capitalized to the basis of the building under IRC §263(a) or IRC §263A.</t>
    </r>
  </si>
  <si>
    <r>
      <rPr>
        <b/>
        <sz val="11"/>
        <color rgb="FF000000"/>
        <rFont val="Calibri"/>
        <family val="2"/>
        <scheme val="minor"/>
      </rPr>
      <t>Compliance Monitoring Fees</t>
    </r>
    <r>
      <rPr>
        <sz val="11"/>
        <color rgb="FF000000"/>
        <rFont val="Calibri"/>
        <family val="2"/>
        <scheme val="minor"/>
      </rPr>
      <t xml:space="preserve"> - </t>
    </r>
    <r>
      <rPr>
        <sz val="11"/>
        <rFont val="Calibri"/>
        <family val="2"/>
        <scheme val="minor"/>
      </rPr>
      <t xml:space="preserve">These fees are ordinary and necessary business expense under IRC §162 in the year the fee is incurred or paid. The cost is not depreciable and, therefore, is excluded from eligible basis. </t>
    </r>
  </si>
  <si>
    <r>
      <t xml:space="preserve">This Certificate is made pursuant to the provisions of the Construction Contract, entered into by and between  </t>
    </r>
    <r>
      <rPr>
        <b/>
        <u/>
        <sz val="11"/>
        <rFont val="Calibri"/>
        <family val="2"/>
        <scheme val="minor"/>
      </rPr>
      <t>Owner's Name</t>
    </r>
    <r>
      <rPr>
        <b/>
        <sz val="11"/>
        <rFont val="Calibri"/>
        <family val="2"/>
        <scheme val="minor"/>
      </rPr>
      <t xml:space="preserve"> and </t>
    </r>
    <r>
      <rPr>
        <b/>
        <u/>
        <sz val="11"/>
        <rFont val="Calibri"/>
        <family val="2"/>
        <scheme val="minor"/>
      </rPr>
      <t>General Contractor's Name on date</t>
    </r>
    <r>
      <rPr>
        <b/>
        <sz val="11"/>
        <rFont val="Calibri"/>
        <family val="2"/>
        <scheme val="minor"/>
      </rPr>
      <t xml:space="preserve"> </t>
    </r>
    <r>
      <rPr>
        <sz val="11"/>
        <rFont val="Calibri"/>
        <family val="2"/>
        <scheme val="minor"/>
      </rPr>
      <t xml:space="preserve">and it is understood and agreed by the undersigned that this Certificate is to be submitted by you to CHFA in order to induce CHFA to proceed to final closing.            </t>
    </r>
  </si>
  <si>
    <r>
      <t xml:space="preserve">     </t>
    </r>
    <r>
      <rPr>
        <b/>
        <sz val="11"/>
        <rFont val="Calibri"/>
        <family val="2"/>
        <scheme val="minor"/>
      </rPr>
      <t>A. Qualified Residential Rental Units:</t>
    </r>
  </si>
  <si>
    <r>
      <t xml:space="preserve">Multiplied by 130%, if applicable (see footnote </t>
    </r>
    <r>
      <rPr>
        <vertAlign val="superscript"/>
        <sz val="11"/>
        <rFont val="Calibri"/>
        <family val="2"/>
        <scheme val="minor"/>
      </rPr>
      <t>2</t>
    </r>
    <r>
      <rPr>
        <sz val="11"/>
        <rFont val="Calibri"/>
        <family val="2"/>
        <scheme val="minor"/>
      </rPr>
      <t xml:space="preserve"> )</t>
    </r>
  </si>
  <si>
    <r>
      <t xml:space="preserve">THE FOLLOWING DOCUMENTATION </t>
    </r>
    <r>
      <rPr>
        <b/>
        <u/>
        <sz val="11"/>
        <rFont val="Calibri"/>
        <family val="2"/>
        <scheme val="minor"/>
      </rPr>
      <t>MUST</t>
    </r>
    <r>
      <rPr>
        <sz val="11"/>
        <rFont val="Calibri"/>
        <family val="2"/>
        <scheme val="minor"/>
      </rPr>
      <t xml:space="preserve">  ACCOMPANY THIS COST CERTIFICATION:</t>
    </r>
  </si>
  <si>
    <r>
      <t xml:space="preserve">     </t>
    </r>
    <r>
      <rPr>
        <b/>
        <sz val="11"/>
        <rFont val="Calibri"/>
        <family val="2"/>
        <scheme val="minor"/>
      </rPr>
      <t>B. Market Residential Rental Units:</t>
    </r>
  </si>
  <si>
    <r>
      <t>2</t>
    </r>
    <r>
      <rPr>
        <sz val="11"/>
        <rFont val="Calibri"/>
        <family val="2"/>
        <scheme val="minor"/>
      </rPr>
      <t>Please Note:  The 130% is relevant to projects in a HUD designated difficult development and/or qualified census tract area.</t>
    </r>
  </si>
  <si>
    <r>
      <t xml:space="preserve">    </t>
    </r>
    <r>
      <rPr>
        <b/>
        <sz val="11"/>
        <rFont val="Calibri"/>
        <family val="2"/>
        <scheme val="minor"/>
      </rPr>
      <t>C. Commercial Space:</t>
    </r>
  </si>
  <si>
    <t>Treas. Reg. §1.709-2(a) defines "organizational expenses" as expenses that are: (1) incident to the creation of the partnership; (2) chargeable to capital account; and (3) of a character that, if expended incident to the creation of a partnership having an ascertainable life, would (but for IRC §709(a)) be amortized over that life. An expenditure that fails to meet one or more of the three tests does not qualify as an organizational expense for purposes of IRC §709(b) and Treas. Reg. §1.709-2(a).</t>
  </si>
  <si>
    <t>Examples of organizational expenses include legal fees for services incident to the organization of the partnership, such as negotiation and preparation of a partnership agreement; accounting fees for services incident to the organization of the partnership; and filing fees. Examples of expenses that are not organizational expenses include costs to acquire assets for the partnership or transferring assets to the partnership; expenses connected with the admission or removal of partners other than at the time the partnership is first organized; expenses connected with a contract relating to the operation of the partnership trade or business (even where the contract is between the partnership and one of its members); and syndication expenses. See TAM 200043017.</t>
  </si>
  <si>
    <r>
      <rPr>
        <b/>
        <sz val="11"/>
        <color rgb="FF000000"/>
        <rFont val="Calibri"/>
        <family val="2"/>
        <scheme val="minor"/>
      </rPr>
      <t>Partnership Organizational Costs</t>
    </r>
    <r>
      <rPr>
        <sz val="11"/>
        <color rgb="FF000000"/>
        <rFont val="Calibri"/>
        <family val="2"/>
        <scheme val="minor"/>
      </rPr>
      <t xml:space="preserve"> - The cost of organizing a partnership may be amortized over a period of time not less than 60 months under IRC §709(b). These costs are not included in adjusted basis for depreciation purposes and are, therefore, excluded from eligible basis.</t>
    </r>
  </si>
  <si>
    <t>These expenses are not subject to the election under IRC §709(b) and must be capitalized, and are not includable in adjusted basis for depreciation purposes. Therefore, partnership syndication costs are excluded from eligible basis. Rev. Rul. 85-32 explains that syndication costs incurred in connection with the sale of limited partnership interests are chargeable by the partnership to a capital account and cannot be amortized. See TAM 200043017.</t>
  </si>
  <si>
    <r>
      <rPr>
        <b/>
        <sz val="11"/>
        <color rgb="FF000000"/>
        <rFont val="Calibri"/>
        <family val="2"/>
        <scheme val="minor"/>
      </rPr>
      <t>Partnership Syndication Costs</t>
    </r>
    <r>
      <rPr>
        <sz val="11"/>
        <color rgb="FF000000"/>
        <rFont val="Calibri"/>
        <family val="2"/>
        <scheme val="minor"/>
      </rPr>
      <t xml:space="preserve"> - Treas. Reg. §1.709-2(b) defines "syndication expenses" as expenses connected with the issuing and marketing of interests in the partnership. Examples of syndication expenses are brokerage fees; registration fees; legal fees of the underwriter or placement agent and the issuer (the general partner or the partnership) for securities advice and for advice pertaining to the adequacy of tax disclosures in the prospectus or placement memorandum for securities law purposes; accounting fees for preparation of representations to be included in the offering materials; and printing costs of the prospectus, placement memorandum, and other selling and promotional material.</t>
    </r>
  </si>
  <si>
    <r>
      <rPr>
        <b/>
        <sz val="11"/>
        <color rgb="FF000000"/>
        <rFont val="Calibri"/>
        <family val="2"/>
        <scheme val="minor"/>
      </rPr>
      <t>Cost Incurred to Permanently Relocate Non-qualifying Tenants</t>
    </r>
    <r>
      <rPr>
        <sz val="11"/>
        <color rgb="FF000000"/>
        <rFont val="Calibri"/>
        <family val="2"/>
        <scheme val="minor"/>
      </rPr>
      <t xml:space="preserve"> - The costs attributable to moving out the tenant permanently (e.g.; legal costs, tenant moving expenses, and compensation paid to the tenant) are expensed as an ordinary and necessary business expense under IRC §162, even if the vacated unit is rehabilitated.</t>
    </r>
  </si>
  <si>
    <t>Miscellaneous Costs</t>
  </si>
  <si>
    <t xml:space="preserve">The Mortgagor's-LIHTC Cost Certification must be prepared by a third party independent CPA who is familiar with the requirements of Section 42 of the IRC,  Technical Assistance Memorandum, Private Rulings (TAM) 200043015, 200043017, 200044004, and 200044005.  The Mortgagor's-LIHTC Cost Certification must include the following statement signed by the CPA firm preparing the cost certification: </t>
  </si>
  <si>
    <t>CHFA requires a minimum of 60-days from the date it receives the final Mortgagor’s-LIHTC Cost Certification to issue the Form(s) 8609.  The owner/mortgagor must provide adequate and accurate information for the timely issuance of the Form(s) 8609.  CHFA reserves the right to return any request(s) for the issuance of Form(s) 8609 if the mortgagor fails to communicate with CHFA regarding delays and concerns.</t>
  </si>
  <si>
    <t>Adequate records must be maintained by the owner/mortgagor and the general contractor for the purpose of verifying costs.  All books, records, contracts, invoices, reports, particulars of material, labor, and equipment entering into the construction (if any) of the development, and other records appropriate to such accounts must be made available to CHFA and its representatives for inspection and copying upon request.</t>
  </si>
  <si>
    <t>Expenses related to acquiring the land are excluded from eligible basis. These costs are capitalized under IRC§§ 1016 and 263.  Generally, land acquisition involves the purchase of unimproved land for the construction of IRC §42 developments.  Activities normally performed by a developer and associated with the acquisition of land, which should be capitalized to the land, include (but are not limited to):</t>
  </si>
  <si>
    <t>Costs Incurred to Temporarily Relocate Qualifying Tenants During the Rehabilitation - A determination may be made that an existing tenant is a qualified low-income household. In which case, the development owner will move the tenant and provide temporary housing while the tenant's unit is being rehabilitated. The temporary housing may be another unit within the development or off-site. The tenant is expected to occupy the rehabilitated unit after the rehabilitation is completed. The costs attributable to moving the tenant and providing temporary housing for the tenant during the rehabilitation (e.g.; legal costs, tenant moving expenses, costs for temporarily storing a tenant's property, and temporary housing costs) are expensed as ordinary and necessary business expenses under IRC §162.</t>
  </si>
  <si>
    <t>Copy of all executed mortgage notes (not the actual mortgages) for all of the loans to the development, including the bridge loan, if applicable, and the permanent loan(s). The owner/mortgagor must provide evidence of funding commitments for any non-debt source(s) of funds</t>
  </si>
  <si>
    <t>Questions related to the General Contractor’s Cost Certification should be directed to Seema Malani via e-mail at seema.malani@chfa.org or via phone at 860-571-4296.  Questions related to the Mortgagor’s-LIHTC Cost Certification should be directed to Maj Kabir via e-mail at maj.kabir@chfa.org or via phone at 860-571-4238.</t>
  </si>
  <si>
    <t>The General Contractor’s Cost Certification shall not be prepared by the same CPA preparing the Mortgagor’s-LIHTC Cost Certification.  It is acceptable for the same CPA firm to prepare both certifications as long as different CPAs are preparing them.</t>
  </si>
  <si>
    <t>The G.C. Cost Certification must follow the</t>
  </si>
  <si>
    <t xml:space="preserve">For developments with construction contract between owner and G.C. where the basis of payment is the Cost of the Work Plus a fee with a Guaranteed Maximum Price, CHFA recognized construction amount for cost certification purposes shall be the lesser of: </t>
  </si>
  <si>
    <t xml:space="preserve">However, not all costs included in the TDC are necessarily recognizable in determining the eligible basis and the amount of LIHTCs to be allocated. Eligible costs for all LIHTC-funded developments are outlined in the Code.  It is generally equal to the adjusted basis of the building, including amenities and common areas but excluding land.  </t>
  </si>
  <si>
    <t xml:space="preserve">The TDC may also include costs approved by CHFA as appropriate expenditures which may be incurred prior to initial disbursement of mortgage loan proceeds, including, but not limited to: (1) Payments for options to purchase properties for the proposed project, deposits on contracts of purchase or, with the prior approval of CHFA, payments for the purchase of such properties; (2) legal, organizational and marketing expenses, including payment of attorneys' and consultants' fees, project management and clerical staff salaries, office rent and other incidental expenses; (3) payment of fees for preliminary feasibility studies and advances for planning, architectural and engineering work and land surveys and soil tests; (4) expenses of surveys as to need and market analyses; (5) necessary application and other fees to federal, state and local government agencies; and (6) such other expenses as  may deem appropriate, at the sole discretion of CHFA. </t>
  </si>
  <si>
    <t xml:space="preserve">IRC §42 Credit Application &amp; Allocation Fees </t>
  </si>
  <si>
    <r>
      <t xml:space="preserve">Impact Fees - </t>
    </r>
    <r>
      <rPr>
        <sz val="11"/>
        <color rgb="FF000000"/>
        <rFont val="Calibri"/>
        <family val="2"/>
        <scheme val="minor"/>
      </rPr>
      <t>Rev. Rul. 2002-9 provides guidance for including impact fees for determining the eligible basis. Impact fees are assessed because of the development owner's plans to construct a new residential building. Impact fees are indirect costs under IRC §263A because they directly benefit, and are incurred by reason of, the construction of the development. Under Treas. Reg. 1.263A-1(e)(3)(i), the development owner must allocate the impact fees to the property produced. Because impact fees are calculated based upon the characteristics of the building and the impact fees are generally refundable if the building is not constructed as planned, the fees are 100% allocable to the building.</t>
    </r>
  </si>
  <si>
    <r>
      <t xml:space="preserve">Dedicated Improvements - </t>
    </r>
    <r>
      <rPr>
        <sz val="11"/>
        <color rgb="FF000000"/>
        <rFont val="Calibri"/>
        <family val="2"/>
        <scheme val="minor"/>
      </rPr>
      <t>Similar to the treatment of impact fees, costs to construct dedicated infrastructure improvements are indirect costs under IRC §263A because they directly benefit, or are incurred by reason of, the construction of the development. Infrastructure improvements include, for example, streets, curbs, sidewalks, and storm water drainage required by the local government and constructed according to the local government's specifications. To qualify, the improvements must be dedicated to the state or local government for public use after completion. Upon acceptance of the dedication, the state or local government will own and maintain the infrastructure assets. Treas. Reg. §1.263(a)-4(d)(8)(iv). See PLR 200916007. Under Treas. Reg. §1.263A-1(e)(3)(i), the development owner must allocate the costs to the property produced. If the development encompasses multiple buildings, the costs must be allocated among the buildings constructed using a reasonable method of allocation under Treas. Reg. §1.263A-1(f). See PLR 200916007</t>
    </r>
  </si>
  <si>
    <t>The following is a list of the types of costs for LIHTC developments and how the costs should be treated for IRC §42 purposes. The list is not exclusive.  The costs are categorized as follows:</t>
  </si>
  <si>
    <t>Assets/Costs Associated with LIHTC Buildings</t>
  </si>
  <si>
    <t>Landscaping - Clearing, General Grading, Top soil, Seeding, Finish Grading, Planting of Perennial Shrubbery and Trees - Landscaping immediately adjacent to a LIHTC building is depreciable property if the replacement of the building will destroy the landscaping. In such a case, these costs are considered inextricably associated with the building and, therefore, are a depreciable land improvement. These costs are included in eligible basis. Otherwise, landscaping that will be unaffected by the replacement of the building and, therefore, will not be replaced contemporaneously, is a non-depreciable land improvement. These costs are excluded from eligible basis. See Rev. Rul. 74-265.</t>
  </si>
  <si>
    <t>Interest attributable to a completed LIHTC building that is paid or incurred after the production period for the building for purposes of IRC §263A(f) has ended, is expensed as an ordinary and necessary business expense.</t>
  </si>
  <si>
    <t>If dwelling units within a LIHTC building are separately placed in service, interest attributable to these dwelling units that is paid or incurred after the production period for the dwelling units for purposes of IRC §263A(f) has ended, is expensed as an ordinary and necessary business expense. However, if the dwelling units are separately placed in service before the development of the LIHTC building or construction of the improvement to the LIHTC building has been completed for purposes of IRC §266, a development owner may elect under IRC §266 and Treas. Reg. §1.266-1(b)(1)(ii) to capitalize to the building the interest attributable to these dwelling units that is incurred after the production period for the dwelling units for purposes of IRC §263A(f) has ended but before the development of the LIHTC building or construction of the improvement to the LIHTC building has been completed for purposes of IRC §266. See Treas. Reg. §1.266-(1)(a)(2).</t>
  </si>
  <si>
    <t>However, carrying charges (other than interest) that are attributable to vacant units that have been rehabilitated for which the production period for purposes of IRC S263A(f) has ended, that are available for rent but have not yet been rented out, and are located in a LIHTC building that has been placed in service are capitalized to the building under IRC §263A as post-production costs. See Treas. Reg. §1.263A-2(a)(3)(iii).</t>
  </si>
  <si>
    <t>Because of the complexity of the rules governing CHFA’s Multifamily Rental Housing and the LIHTC Programs, all participants are urged to seek appropriate legal and accounting advice regarding construction related matters, monthly draw requests, cost certifications and other matters associated with the disbursement of CHFA funds.  Owners and general contractors may engage accounting and legal representation of their choice without CHFA approval, and are urged to do so at an early stage in the processing/underwriting of developments anticipated to be funded with CHFA financing and/or LIHTC.</t>
  </si>
  <si>
    <t xml:space="preserve">All developments consisting of 10 or more units containing LIHTC, with or without CHFA financing, are required to complete General Contractor’s and Mortgagor’s-LIHTC Cost Certifications.  The requirements for cost certifications may differ for non-LIHTC funded developments.  </t>
  </si>
  <si>
    <t>TDC means the sum total of all costs incurred in the development of a multifamily rental housing, which are approved by  as reasonable and necessary, including, but not limited to (1) costs of land acquisition and any buildings thereon; (2) costs of site preparation, demolition and development; (3) architectural, engineering, legal, CHFA and other fees and charges paid or payable in connection with the planning, execution and financing of the project; (4) cost of necessary studies, surveys, plans and permits; (5) insurance, interest, financing, tax and assessment costs and other operating and carrying costs during construction; (6) cost of construction or reconstruction, and fixtures and equipment related to such construction or reconstruction; (7) cost of land improvements; (8) necessary expenses in connection with the initial occupancy of the project; (9) a reasonable profit or fee to the builder and developer; (10) an allowance established by CHFA for working capital, replacement and contingency reserves, and reserves for any anticipated operating deficits during the first two years of occupancy; (11) the cost of such other items, including tenant relocation, as CHFA shall deem to be reasonable and necessary for the development of the project, less any and all net rents and other net revenues received from the operation of the real and personal property on the project site during construction;</t>
  </si>
  <si>
    <t>TOTAL DEVELOPMENT COSTS</t>
  </si>
  <si>
    <t xml:space="preserve">This Guideline is intended to provide guidance to the owners, general contractors, and independent Certified Public Accountants (CPA) for the preparation and submission of cost certifications to the Connecticut Housing Finance Authority (CHFA). The guideline applies to all developments receiving funding through CHFA’s Multifamily Rental Housing Program, the Low-Income Housing Tax Credit (LIHTC) Program, or other multifamily financing programs.  </t>
  </si>
  <si>
    <t>The purpose of the  cost certification is to establish the total costs incurred by the general contractor and the owner to complete the development so that CHFA may determine at Final Closing the Total Development Costs of the development, the final principal amount of the CHFA loan(s), the final amount of the annual allocation of LIHTC, and the owner's equity in the development.  For non-LIHTC developments, if applicable, CHFA will review the Mortgagor’s Cost Certification to establish the total costs incurred to complete the housing development.</t>
  </si>
  <si>
    <t>The cost certification audits must be completed by an independent, third-party Certified Public Accountant (CPA) who is familiar with the requirements of Section 42 of the Internal Revenue Code (IRC).</t>
  </si>
  <si>
    <t xml:space="preserve">Within 180 days of Substantial Completion, the general contractor and the owner shall submit to CHFA the General Contractor’s and Mortgagor’s-LIHTC Cost Certifications.   </t>
  </si>
  <si>
    <t>The cost certification must be submitted on the current version of the CHFA cost certification forms that are included within this document.  This document includes two separate lists of required documentation to be submitted with the General Contractor’s and Mortgagor’s-LIHTC Cost Certifications.</t>
  </si>
  <si>
    <t xml:space="preserve">If payables are noted on the cost certifications, then the general contractor and the owner/mortgagor shall submit Supplemental Cost Certification(s) acceptable to CHFA within 60-days of final closing.  </t>
  </si>
  <si>
    <t xml:space="preserve">The development budget approved as of the initial closing may be modified during the development process with the prior written consent of CHFA.  The most recent development budget approved by CHFA shall serve as the basis for review and acceptance of required cost certifications.  Owners are strongly advised to coordinate with CHFA to confirm that the appropriate development budget is used to complete the cost certifications. </t>
  </si>
  <si>
    <t xml:space="preserve">Mortgagor's-LIHTC Cost Certification Form </t>
  </si>
  <si>
    <r>
      <rPr>
        <sz val="11"/>
        <color rgb="FF000000"/>
        <rFont val="Wingdings"/>
        <charset val="2"/>
      </rPr>
      <t>§</t>
    </r>
    <r>
      <rPr>
        <sz val="11"/>
        <color rgb="FF000000"/>
        <rFont val="Calibri"/>
        <family val="2"/>
        <scheme val="minor"/>
      </rPr>
      <t>  Assets/Costs Associated with LIHTC Buildings</t>
    </r>
  </si>
  <si>
    <r>
      <rPr>
        <b/>
        <sz val="11"/>
        <rFont val="Calibri"/>
        <family val="2"/>
        <scheme val="minor"/>
      </rPr>
      <t>Developer Fees</t>
    </r>
    <r>
      <rPr>
        <sz val="11"/>
        <rFont val="Calibri"/>
        <family val="2"/>
        <scheme val="minor"/>
      </rPr>
      <t xml:space="preserve"> - Developer fees are paid for services provided to develop the development from its initial inception to its completion when the development is placed in service. Only the portion of the developer fee paid/accrued for providing services associated with the LIHTC buildings is includable in eligible basis.</t>
    </r>
  </si>
  <si>
    <r>
      <t xml:space="preserve">Consulting Fees </t>
    </r>
    <r>
      <rPr>
        <sz val="11"/>
        <color rgb="FF000000"/>
        <rFont val="Calibri"/>
        <family val="2"/>
        <scheme val="minor"/>
      </rPr>
      <t>- Fees paid to consultants for development-related services may be included in eligible basis if the service is associated with the LIHTC building.</t>
    </r>
  </si>
  <si>
    <r>
      <rPr>
        <b/>
        <sz val="11"/>
        <color rgb="FF000000"/>
        <rFont val="Calibri"/>
        <family val="2"/>
        <scheme val="minor"/>
      </rPr>
      <t>Fee, Tax Credit Guarantee</t>
    </r>
    <r>
      <rPr>
        <sz val="11"/>
        <color rgb="FF000000"/>
        <rFont val="Calibri"/>
        <family val="2"/>
        <scheme val="minor"/>
      </rPr>
      <t xml:space="preserve"> - A "tax credit guarantee fee" paid to ensure that the development is operated in compliance with IRC §42 and guarantee that the development owner is entitled to claim the IRC §42 credit is excluded from eligible basis.</t>
    </r>
  </si>
  <si>
    <r>
      <rPr>
        <b/>
        <sz val="11"/>
        <color rgb="FF000000"/>
        <rFont val="Calibri"/>
        <family val="2"/>
        <scheme val="minor"/>
      </rPr>
      <t>Loans: Interest Paid or Incurred</t>
    </r>
    <r>
      <rPr>
        <sz val="11"/>
        <color rgb="FF000000"/>
        <rFont val="Calibri"/>
        <family val="2"/>
        <scheme val="minor"/>
      </rPr>
      <t xml:space="preserve"> - Interest paid or incurred during the "production" period of a LIHTC building that is allocable to the production expenditures of the building is capitalized to the building under IRC §263A(f) and includable in eligible basis. Generally, the production period begins when physical activity on the site begins and ends when the produced property is placed in service. Physical production excludes planning and architectural design, soil testing, or securing permits. Treas. Reg. §1.263A-12(f). The determination of whether interest is allocable to the production of the building is made using the "avoided cost" method. See Treas. Reg. §1.263A-8(a).</t>
    </r>
  </si>
  <si>
    <r>
      <rPr>
        <b/>
        <sz val="11"/>
        <color rgb="FF000000"/>
        <rFont val="Calibri"/>
        <family val="2"/>
        <scheme val="minor"/>
      </rPr>
      <t>Management Fee</t>
    </r>
    <r>
      <rPr>
        <sz val="11"/>
        <color rgb="FF000000"/>
        <rFont val="Calibri"/>
        <family val="2"/>
        <scheme val="minor"/>
      </rPr>
      <t xml:space="preserve"> - "Rental management" is the continuing day-to-day management of the property, including all dealings with the tenants, leasing and renewal of current leases, procurement of new tenants for any vacancies, etc. Rental management fees are usually a set amount plus a percentage for any lease renewals and incentives for new tenants obtained to fill vacancies. Amounts paid for the original leasing of the units and continued management of the development should be expensed on a yearly basis and matched against current rental income. These fees are excluded from eligible basis.</t>
    </r>
  </si>
  <si>
    <r>
      <rPr>
        <b/>
        <sz val="11"/>
        <color rgb="FF000000"/>
        <rFont val="Calibri"/>
        <family val="2"/>
        <scheme val="minor"/>
      </rPr>
      <t>"Rent-Up" Marketing and Advertising Costs</t>
    </r>
    <r>
      <rPr>
        <sz val="11"/>
        <color rgb="FF000000"/>
        <rFont val="Calibri"/>
        <family val="2"/>
        <scheme val="minor"/>
      </rPr>
      <t xml:space="preserve"> - "Rent up" or "lease up" costs are the costs necessary to initially rent out a newly placed in service LIHTC building or development. Costs may include advertising, maintaining a model unit, providing housing for on-site rental managers and staff, and any other costs to fully rent out the buildings. Rent-up costs are not related to the construction of the buildings, but for securing tenants. These costs do not establish or add to the basis of depreciable property and are excluded from eligible basis. See TAM 200043017.</t>
    </r>
  </si>
  <si>
    <r>
      <rPr>
        <b/>
        <sz val="11"/>
        <color rgb="FF000000"/>
        <rFont val="Calibri"/>
        <family val="2"/>
        <scheme val="minor"/>
      </rPr>
      <t>Real Estate Taxes: Assumed Liability</t>
    </r>
    <r>
      <rPr>
        <sz val="11"/>
        <color rgb="FF000000"/>
        <rFont val="Calibri"/>
        <family val="2"/>
        <scheme val="minor"/>
      </rPr>
      <t xml:space="preserve"> - Delinquent real estate taxes assumed at acquisition are included in the basis of the land. Therefore, the cost of delinquent real estate taxes assumed at acquisition is excluded from eligible basis.</t>
    </r>
  </si>
  <si>
    <r>
      <rPr>
        <b/>
        <sz val="11"/>
        <color rgb="FF000000"/>
        <rFont val="Calibri"/>
        <family val="2"/>
        <scheme val="minor"/>
      </rPr>
      <t>Real Estate Taxes: Incurred During Pre-Production Period -</t>
    </r>
    <r>
      <rPr>
        <sz val="11"/>
        <color rgb="FF000000"/>
        <rFont val="Calibri"/>
        <family val="2"/>
        <scheme val="minor"/>
      </rPr>
      <t xml:space="preserve"> </t>
    </r>
    <r>
      <rPr>
        <sz val="11"/>
        <rFont val="Calibri"/>
        <family val="2"/>
        <scheme val="minor"/>
      </rPr>
      <t xml:space="preserve">When real property is acquired with the intent to develop it, real estate taxes paid are required to be capitalized under IRC §263A, even if no positive steps to begin developing the property has occurred. </t>
    </r>
  </si>
  <si>
    <r>
      <rPr>
        <b/>
        <sz val="11"/>
        <color rgb="FF000000"/>
        <rFont val="Calibri"/>
        <family val="2"/>
        <scheme val="minor"/>
      </rPr>
      <t>Real Estate Taxes: Incurred During Construction Period</t>
    </r>
    <r>
      <rPr>
        <sz val="11"/>
        <color rgb="FF000000"/>
        <rFont val="Calibri"/>
        <family val="2"/>
        <scheme val="minor"/>
      </rPr>
      <t xml:space="preserve"> - Real estate taxes incurred during the construction period and capitalizable to the LIHTC buildings under IRC §263A are included in eligible basis.</t>
    </r>
  </si>
  <si>
    <r>
      <rPr>
        <b/>
        <sz val="11"/>
        <color rgb="FF000000"/>
        <rFont val="Calibri"/>
        <family val="2"/>
        <scheme val="minor"/>
      </rPr>
      <t>Real Estate Taxes: Incurred After Buildings are Placed in Service</t>
    </r>
    <r>
      <rPr>
        <sz val="11"/>
        <color rgb="FF000000"/>
        <rFont val="Calibri"/>
        <family val="2"/>
        <scheme val="minor"/>
      </rPr>
      <t xml:space="preserve"> - Real estate taxes incurred after the buildings are placed in service are expensed as ordinary and necessary business expenses and are excluded from eligible basis.</t>
    </r>
  </si>
  <si>
    <r>
      <rPr>
        <b/>
        <sz val="11"/>
        <color rgb="FF000000"/>
        <rFont val="Calibri"/>
        <family val="2"/>
        <scheme val="minor"/>
      </rPr>
      <t>Carrying Charges Other Than Interest</t>
    </r>
    <r>
      <rPr>
        <sz val="11"/>
        <color rgb="FF000000"/>
        <rFont val="Calibri"/>
        <family val="2"/>
        <scheme val="minor"/>
      </rPr>
      <t xml:space="preserve"> - IRC §266 permits development owners to elect to capitalize certain otherwise deductible carrying charges paid or incurred with respect to improved but unproductive real property. A LIHTC building that has been placed in service may contain vacant units that have been rehabilitated and are available for rent but have not yet been rented out. A development owner may pay or incur payroll and utility costs attributable to those vacant units during the first year of the credit period. Under Rev. Rul. 71-475, 1971-2 C.B. 304, advertising expenses attributable to unproductive property, and maintenance and upkeep costs attributable to improved and unproductive real property, are not carrying charges chargeable to a capital account under IRC §266. Thus, payroll and utility costs attributable to those vacant units are not carrying charges for purposes of IRC §266.</t>
    </r>
  </si>
  <si>
    <t>I.  Preface</t>
  </si>
  <si>
    <t>II.  Purpose</t>
  </si>
  <si>
    <t>III.  Requirements</t>
  </si>
  <si>
    <t xml:space="preserve">IV.  General Contractor’s (G.C.) Cost Certification Instructions </t>
  </si>
  <si>
    <t xml:space="preserve">V.  Mortgagor’s-LIHTC Cost Certification Instructions </t>
  </si>
  <si>
    <t>VI.  Total Development Costs (TDC)</t>
  </si>
  <si>
    <t xml:space="preserve">We acknowledge that we are familiar with Internal Revenue Service Technical Advice Memorandums (TAMs) numbered 200043015, 200043016, 200043017, 20044044 and 20044005. </t>
  </si>
  <si>
    <t xml:space="preserve">Excel workbook for the General Contractor’s Cost Certification completed by the CPA(s); It must include schedules to support costs for Base Project (Divisions 2-16), General Requirements and Change Orders.
</t>
  </si>
  <si>
    <r>
      <t xml:space="preserve">Draft pdf copy of General Contractor’s Cost Certification completed by the CPA(s). CPA(s): </t>
    </r>
    <r>
      <rPr>
        <u/>
        <sz val="11"/>
        <rFont val="Calibri"/>
        <family val="2"/>
        <scheme val="minor"/>
      </rPr>
      <t>Do not</t>
    </r>
    <r>
      <rPr>
        <sz val="11"/>
        <rFont val="Calibri"/>
        <family val="2"/>
        <scheme val="minor"/>
      </rPr>
      <t xml:space="preserve"> finalize the General Contractor’s Cost Certification until CHFA review is finalized;</t>
    </r>
  </si>
  <si>
    <t>Once the General Contractor’s Cost Certification review is finalized, provide one (1) original bound copy of the General Contractor’s Cost Certification signed by the general contractor/construction manager and the signature executed in blue ink must be notarized for CHFA record. The certifications must be accompanied by an Independent Auditor’s Report, including the unqualified opinion of the CPA; and,</t>
  </si>
  <si>
    <t xml:space="preserve">Any hard cost savings realized during or at the end of the construction may be used for betterments to the project upon approval from CHFA.  To use these savings for betterments to the project the savings will be added to the construction contingency via credit change orders.  These savings will be controlled by the owner.  Any cost saving agreement between Owner and GC must be disclosed to and approved by CHFA at the time of Initial Closing or a 42M letter is issued by CHFA.  Note that CHFA will only recognize GMP savings for the GC to the extent that the builder’s profit does not exceed the maximum allowed by CHFA.  All remaining hard cost savings will be allocated as described in the Multifamily Rental Housing Program Guideline, which is available on the CHFA website. </t>
  </si>
  <si>
    <t xml:space="preserve">For each Construction Division (Divisions 2 through 16) the CPA must submit a schedule of costs, which includes monies paid to vendor(s), as well as general requirements, builder’s overhead, builder’s profit-GMP fees, building permit and other fees, bond premium costs and CHFA approved change orders. The certification should include cost determinations for construction costs associated with the development including designated punch list items and allowances for seasonal work. Please note that the Project Cost Summary (PCS) shall be used as a source document for evaluating G.C. costs at Final Closing. </t>
  </si>
  <si>
    <t xml:space="preserve">For reimbursement of costs associated with permit, other fees and bond premiums, the G.C. shall provide proof of payment, such as a paid receipt or paid invoice. The PCS submitted at Initial Closing or a 42M letter issued by CHFA shall be updated to reflect these actual incurred amounts. </t>
  </si>
  <si>
    <t xml:space="preserve">The contract price under the construction contract, as reflected on the most recent approved PCS. </t>
  </si>
  <si>
    <t>For developments with construction contract between owner and G.C. where the basis of payment is Stipulated Sum, CHFA recognized construction cost amount for cost certification shall be the contract price under the construction contract, as reflected on the most recent approved PCS, excluding costs for permit, other fees and bond premiums. For reimbursement of costs associated with permit, other fees and bond premiums, the GC shall provide proof of payment, such as a paid receipt or paid invoice. The PCS submitted at Initial Closing or a 42M letter issued by CHFA shall be updated to reflect these actual incurred amounts. Note that CHFA will only recognize builder’s profit to the extent that it does not exceed the maximum allowed by CHFA.</t>
  </si>
  <si>
    <t xml:space="preserve">CHFA-recognized general requirements, builder’s overhead and builder’s profit-GMP fees are calculated as a percentage of the CHFA recognized construction cost (Subtotal for Divisions 2-16). The percentage for general requirements, builder’s overhead and builder’s profit-GMP fees is computed based on the most recent approved PCS. </t>
  </si>
  <si>
    <t>ACQUISITION CREDIT</t>
  </si>
  <si>
    <t>This Guideline is Effective January 2021</t>
  </si>
  <si>
    <t>Please Note:  Once submitted to CHFA, the Cost Certifications cannot be amended or supplemented except as may be required by CHFA.  It is the owner’s responsibility to review the Cost Certification package in its entirety prior to its submittal to CHFA.</t>
  </si>
  <si>
    <t>11. Total Development Cost</t>
  </si>
  <si>
    <t>Version 2021</t>
  </si>
  <si>
    <t>TOTAL CONSTRUCTION AND SOFT COSTS</t>
  </si>
  <si>
    <t>ENTITY AND SYNDICATION COSTS</t>
  </si>
  <si>
    <t>Entity and Syndication Costs</t>
  </si>
  <si>
    <t>Prepared By:  Mahjabeen Kabir, Underwriter III, Multifamily</t>
  </si>
  <si>
    <t>SOFT COSTS - Fees and Expenses</t>
  </si>
  <si>
    <t>Commercial Construction</t>
  </si>
  <si>
    <t>Owner's Change Orders</t>
  </si>
  <si>
    <t>Furniture Fixture and Equipment</t>
  </si>
  <si>
    <t>CHFA LIHTC and/or Financing App. Fee†</t>
  </si>
  <si>
    <t>Fed. Historic Credit App. Fee †</t>
  </si>
  <si>
    <t xml:space="preserve">EXHIBIT 'A' - Contractor's Cost Data </t>
  </si>
  <si>
    <t>EXHIBIT 'B' - Total Development Costs</t>
  </si>
  <si>
    <t xml:space="preserve">EXHIBIT 'C' - Tax Credit Gap Analysis </t>
  </si>
  <si>
    <t>Federal LIHTC Net Proceeds</t>
  </si>
  <si>
    <t>Deferred Developer Fee</t>
  </si>
  <si>
    <t>6.</t>
  </si>
  <si>
    <t>7.</t>
  </si>
  <si>
    <t>8.</t>
  </si>
  <si>
    <t>9.</t>
  </si>
  <si>
    <t xml:space="preserve">Developer's Fees    </t>
  </si>
  <si>
    <t>Predevelopment Financing (interest) Costs</t>
  </si>
  <si>
    <t>Site Acquisition</t>
  </si>
  <si>
    <t>Capitalized Reserves</t>
  </si>
  <si>
    <t>Existing Structures</t>
  </si>
  <si>
    <t>Operating Reserve†</t>
  </si>
  <si>
    <t>Debt Service Reserve†</t>
  </si>
  <si>
    <t>Investor Required Reserves†</t>
  </si>
  <si>
    <t>Other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</si>
</sst>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409]mmmm\ d\,\ yyyy;@"/>
    <numFmt numFmtId="167" formatCode="_(&quot;$&quot;* #,##0.000_);_(&quot;$&quot;* \(#,##0.000\);_(&quot;$&quot;* &quot;-&quot;??_);_(@_)"/>
    <numFmt numFmtId="168" formatCode="&quot;$&quot;#,##0.00"/>
    <numFmt numFmtId="169" formatCode="0.0%"/>
    <numFmt numFmtId="170" formatCode="_(* #,##0.000_);_(* \(#,##0.000\);_(* &quot;-&quot;_);_(@_)"/>
    <numFmt numFmtId="171" formatCode="&quot;$&quot;#,##0"/>
    <numFmt numFmtId="172" formatCode="[$-409]d\-mmm\-yy;@"/>
    <numFmt numFmtId="173" formatCode="_(&quot;$&quot;* #,##0_);_(&quot;$&quot;* \(#,##0\);_(&quot;$&quot;* &quot;-&quot;???_);_(@_)"/>
    <numFmt numFmtId="174" formatCode="mm/dd/yy;@"/>
    <numFmt numFmtId="175" formatCode="[$-409]mmm\-yy;@"/>
    <numFmt numFmtId="176" formatCode="&quot;$&quot;#,##0.0_);\(&quot;$&quot;#,##0.0\)"/>
    <numFmt numFmtId="177" formatCode="&quot;$&quot;#,##0.0000"/>
  </numFmts>
  <fonts count="77" x14ac:knownFonts="1">
    <font>
      <sz val="12"/>
      <name val="Arial"/>
    </font>
    <font>
      <sz val="10"/>
      <name val="Arial"/>
      <family val="2"/>
    </font>
    <font>
      <sz val="8"/>
      <color indexed="81"/>
      <name val="Tahoma"/>
      <family val="2"/>
    </font>
    <font>
      <b/>
      <sz val="8"/>
      <color indexed="81"/>
      <name val="Tahoma"/>
      <family val="2"/>
    </font>
    <font>
      <sz val="12"/>
      <color indexed="81"/>
      <name val="Tahoma"/>
      <family val="2"/>
    </font>
    <font>
      <b/>
      <sz val="14"/>
      <name val="Verdana"/>
      <family val="2"/>
    </font>
    <font>
      <sz val="14"/>
      <name val="Verdana"/>
      <family val="2"/>
    </font>
    <font>
      <b/>
      <sz val="18"/>
      <name val="Verdana"/>
      <family val="2"/>
    </font>
    <font>
      <sz val="11"/>
      <name val="Verdana"/>
      <family val="2"/>
    </font>
    <font>
      <sz val="18"/>
      <name val="Verdana"/>
      <family val="2"/>
    </font>
    <font>
      <sz val="16"/>
      <name val="Verdana"/>
      <family val="2"/>
    </font>
    <font>
      <sz val="8"/>
      <name val="Arial"/>
      <family val="2"/>
    </font>
    <font>
      <sz val="14"/>
      <color indexed="81"/>
      <name val="Tahoma"/>
      <family val="2"/>
    </font>
    <font>
      <b/>
      <u/>
      <sz val="14"/>
      <name val="Verdana"/>
      <family val="2"/>
    </font>
    <font>
      <i/>
      <sz val="14"/>
      <name val="Verdana"/>
      <family val="2"/>
    </font>
    <font>
      <u/>
      <sz val="14"/>
      <name val="Verdana"/>
      <family val="2"/>
    </font>
    <font>
      <i/>
      <sz val="18"/>
      <name val="Verdana"/>
      <family val="2"/>
    </font>
    <font>
      <sz val="14"/>
      <color indexed="10"/>
      <name val="Verdana"/>
      <family val="2"/>
    </font>
    <font>
      <sz val="8"/>
      <name val="Arial"/>
      <family val="2"/>
    </font>
    <font>
      <b/>
      <sz val="16"/>
      <name val="Verdana"/>
      <family val="2"/>
    </font>
    <font>
      <u/>
      <sz val="12"/>
      <color theme="10"/>
      <name val="Arial"/>
      <family val="2"/>
    </font>
    <font>
      <sz val="13"/>
      <name val="Times New Roman"/>
      <family val="1"/>
    </font>
    <font>
      <sz val="10"/>
      <name val="Times New Roman"/>
      <family val="1"/>
    </font>
    <font>
      <sz val="13"/>
      <color rgb="FFFF0000"/>
      <name val="Times New Roman"/>
      <family val="1"/>
    </font>
    <font>
      <sz val="14"/>
      <name val="Times New Roman"/>
      <family val="1"/>
    </font>
    <font>
      <sz val="14"/>
      <color rgb="FFFF0000"/>
      <name val="Times New Roman"/>
      <family val="1"/>
    </font>
    <font>
      <b/>
      <sz val="14"/>
      <name val="Times New Roman"/>
      <family val="1"/>
    </font>
    <font>
      <sz val="12"/>
      <name val="Arial"/>
      <family val="2"/>
    </font>
    <font>
      <b/>
      <sz val="12"/>
      <name val="Times New Roman"/>
      <family val="1"/>
    </font>
    <font>
      <b/>
      <sz val="22"/>
      <name val="Verdana"/>
      <family val="2"/>
    </font>
    <font>
      <sz val="22"/>
      <name val="Verdana"/>
      <family val="2"/>
    </font>
    <font>
      <sz val="14"/>
      <name val="Century Gothic"/>
      <family val="2"/>
    </font>
    <font>
      <sz val="9"/>
      <color indexed="81"/>
      <name val="Tahoma"/>
      <family val="2"/>
    </font>
    <font>
      <sz val="16"/>
      <name val="Times New Roman"/>
      <family val="1"/>
    </font>
    <font>
      <b/>
      <sz val="9"/>
      <color indexed="81"/>
      <name val="Tahoma"/>
      <family val="2"/>
    </font>
    <font>
      <sz val="16"/>
      <color indexed="81"/>
      <name val="Tahoma"/>
      <family val="2"/>
    </font>
    <font>
      <b/>
      <sz val="12"/>
      <name val="Arial"/>
      <family val="2"/>
    </font>
    <font>
      <sz val="12"/>
      <name val="Arial Narrow"/>
      <family val="2"/>
    </font>
    <font>
      <b/>
      <sz val="12"/>
      <name val="Arial Narrow"/>
      <family val="2"/>
    </font>
    <font>
      <sz val="12"/>
      <color theme="4"/>
      <name val="Arial"/>
      <family val="2"/>
    </font>
    <font>
      <b/>
      <sz val="12"/>
      <color theme="1"/>
      <name val="Arial"/>
      <family val="2"/>
    </font>
    <font>
      <b/>
      <sz val="12"/>
      <color theme="4"/>
      <name val="Arial"/>
      <family val="2"/>
    </font>
    <font>
      <b/>
      <sz val="20"/>
      <color theme="1"/>
      <name val="Arial"/>
      <family val="2"/>
    </font>
    <font>
      <sz val="11"/>
      <color indexed="81"/>
      <name val="Tahoma"/>
      <family val="2"/>
    </font>
    <font>
      <b/>
      <sz val="28"/>
      <color rgb="FFFF0000"/>
      <name val="Verdana"/>
      <family val="2"/>
    </font>
    <font>
      <sz val="22"/>
      <color rgb="FFFF0000"/>
      <name val="Verdana"/>
      <family val="2"/>
    </font>
    <font>
      <b/>
      <sz val="22"/>
      <color rgb="FFFF0000"/>
      <name val="Verdana"/>
      <family val="2"/>
    </font>
    <font>
      <sz val="22"/>
      <name val="Times New Roman"/>
      <family val="1"/>
    </font>
    <font>
      <b/>
      <sz val="22"/>
      <name val="Times New Roman"/>
      <family val="1"/>
    </font>
    <font>
      <b/>
      <sz val="24"/>
      <color rgb="FFFF0000"/>
      <name val="Verdana"/>
      <family val="2"/>
    </font>
    <font>
      <b/>
      <sz val="11"/>
      <color theme="1"/>
      <name val="Calibri"/>
      <family val="2"/>
      <scheme val="minor"/>
    </font>
    <font>
      <u/>
      <sz val="12"/>
      <color theme="10"/>
      <name val="Calibri"/>
      <family val="2"/>
      <scheme val="minor"/>
    </font>
    <font>
      <b/>
      <sz val="11"/>
      <name val="Calibri"/>
      <family val="2"/>
      <scheme val="minor"/>
    </font>
    <font>
      <sz val="11"/>
      <name val="Calibri"/>
      <family val="2"/>
      <scheme val="minor"/>
    </font>
    <font>
      <sz val="11"/>
      <color rgb="FF000000"/>
      <name val="Calibri"/>
      <family val="2"/>
      <scheme val="minor"/>
    </font>
    <font>
      <b/>
      <u/>
      <sz val="11"/>
      <name val="Calibri"/>
      <family val="2"/>
      <scheme val="minor"/>
    </font>
    <font>
      <b/>
      <sz val="11"/>
      <color rgb="FF336699"/>
      <name val="Calibri"/>
      <family val="2"/>
      <scheme val="minor"/>
    </font>
    <font>
      <b/>
      <sz val="11"/>
      <color rgb="FF326599"/>
      <name val="Calibri"/>
      <family val="2"/>
      <scheme val="minor"/>
    </font>
    <font>
      <u/>
      <sz val="11"/>
      <color theme="10"/>
      <name val="Calibri"/>
      <family val="2"/>
      <scheme val="minor"/>
    </font>
    <font>
      <b/>
      <sz val="11"/>
      <color rgb="FF000000"/>
      <name val="Calibri"/>
      <family val="2"/>
      <scheme val="minor"/>
    </font>
    <font>
      <sz val="11"/>
      <color rgb="FF000000"/>
      <name val="Wingdings"/>
      <charset val="2"/>
    </font>
    <font>
      <sz val="10"/>
      <name val="Calibri"/>
      <family val="2"/>
      <scheme val="minor"/>
    </font>
    <font>
      <b/>
      <u/>
      <sz val="11"/>
      <color theme="10"/>
      <name val="Calibri"/>
      <family val="2"/>
      <scheme val="minor"/>
    </font>
    <font>
      <u/>
      <sz val="11"/>
      <name val="Calibri"/>
      <family val="2"/>
      <scheme val="minor"/>
    </font>
    <font>
      <vertAlign val="superscript"/>
      <sz val="11"/>
      <name val="Calibri"/>
      <family val="2"/>
      <scheme val="minor"/>
    </font>
    <font>
      <b/>
      <i/>
      <sz val="11"/>
      <name val="Calibri"/>
      <family val="2"/>
      <scheme val="minor"/>
    </font>
    <font>
      <sz val="11"/>
      <color theme="4"/>
      <name val="Calibri"/>
      <family val="2"/>
      <scheme val="minor"/>
    </font>
    <font>
      <b/>
      <sz val="11"/>
      <color rgb="FFFF0000"/>
      <name val="Calibri"/>
      <family val="2"/>
      <scheme val="minor"/>
    </font>
    <font>
      <b/>
      <sz val="11"/>
      <color theme="4"/>
      <name val="Calibri"/>
      <family val="2"/>
      <scheme val="minor"/>
    </font>
    <font>
      <b/>
      <sz val="16"/>
      <color rgb="FF326599"/>
      <name val="Calibri"/>
      <family val="2"/>
      <scheme val="minor"/>
    </font>
    <font>
      <b/>
      <sz val="18"/>
      <color rgb="FF326599"/>
      <name val="Calibri"/>
      <family val="2"/>
      <scheme val="minor"/>
    </font>
    <font>
      <b/>
      <sz val="22"/>
      <color rgb="FF326599"/>
      <name val="Calibri"/>
      <family val="2"/>
      <scheme val="minor"/>
    </font>
    <font>
      <b/>
      <sz val="36"/>
      <color rgb="FF326599"/>
      <name val="Calibri"/>
      <family val="2"/>
      <scheme val="minor"/>
    </font>
    <font>
      <b/>
      <u/>
      <sz val="12"/>
      <color rgb="FF326599"/>
      <name val="Calibri"/>
      <family val="2"/>
      <scheme val="minor"/>
    </font>
    <font>
      <b/>
      <sz val="12"/>
      <color rgb="FF336699"/>
      <name val="Calibri"/>
      <family val="2"/>
      <scheme val="minor"/>
    </font>
    <font>
      <b/>
      <sz val="12"/>
      <color rgb="FF326599"/>
      <name val="Calibri"/>
      <family val="2"/>
      <scheme val="minor"/>
    </font>
    <font>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bottom style="double">
        <color auto="1"/>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7" fillId="0" borderId="0"/>
  </cellStyleXfs>
  <cellXfs count="906">
    <xf numFmtId="0" fontId="0" fillId="0" borderId="0" xfId="0"/>
    <xf numFmtId="0" fontId="9" fillId="0" borderId="0" xfId="0" applyFont="1"/>
    <xf numFmtId="0" fontId="16" fillId="0" borderId="0" xfId="0" applyFont="1"/>
    <xf numFmtId="0" fontId="16" fillId="0" borderId="0" xfId="0" applyFont="1" applyAlignment="1">
      <alignment horizontal="right"/>
    </xf>
    <xf numFmtId="0" fontId="9" fillId="0" borderId="1" xfId="0" applyFont="1" applyBorder="1"/>
    <xf numFmtId="0" fontId="9" fillId="0" borderId="0" xfId="0" applyFont="1" applyBorder="1"/>
    <xf numFmtId="38" fontId="7" fillId="0" borderId="0" xfId="1" applyNumberFormat="1" applyFont="1" applyFill="1" applyBorder="1" applyAlignment="1">
      <alignment vertical="top"/>
    </xf>
    <xf numFmtId="37" fontId="6" fillId="0" borderId="0" xfId="0" applyNumberFormat="1" applyFont="1" applyFill="1" applyAlignment="1">
      <alignment vertical="center"/>
    </xf>
    <xf numFmtId="37" fontId="6" fillId="0" borderId="0" xfId="0" applyNumberFormat="1" applyFont="1" applyFill="1" applyBorder="1" applyAlignment="1">
      <alignment vertical="center"/>
    </xf>
    <xf numFmtId="37" fontId="5" fillId="0" borderId="0" xfId="0" applyNumberFormat="1" applyFont="1" applyFill="1" applyBorder="1" applyAlignment="1">
      <alignment vertical="center"/>
    </xf>
    <xf numFmtId="37" fontId="6" fillId="0" borderId="1" xfId="0" applyNumberFormat="1" applyFont="1" applyFill="1" applyBorder="1" applyAlignment="1">
      <alignment vertical="center"/>
    </xf>
    <xf numFmtId="38" fontId="7" fillId="0" borderId="0" xfId="1" applyNumberFormat="1" applyFont="1" applyFill="1" applyBorder="1" applyAlignment="1">
      <alignment vertical="center"/>
    </xf>
    <xf numFmtId="38" fontId="6" fillId="0" borderId="0" xfId="0" applyNumberFormat="1" applyFont="1" applyFill="1" applyAlignment="1">
      <alignment vertical="center"/>
    </xf>
    <xf numFmtId="37" fontId="9" fillId="0" borderId="0" xfId="0" applyNumberFormat="1" applyFont="1" applyFill="1" applyAlignment="1">
      <alignment vertical="center"/>
    </xf>
    <xf numFmtId="38" fontId="7" fillId="0" borderId="0" xfId="1" applyNumberFormat="1" applyFont="1" applyFill="1" applyBorder="1" applyAlignment="1">
      <alignment horizontal="right" vertical="center"/>
    </xf>
    <xf numFmtId="38" fontId="5" fillId="0" borderId="0" xfId="1" applyNumberFormat="1" applyFont="1" applyFill="1" applyBorder="1" applyAlignment="1">
      <alignment vertical="center"/>
    </xf>
    <xf numFmtId="37" fontId="6" fillId="0" borderId="8" xfId="0" applyNumberFormat="1" applyFont="1" applyFill="1" applyBorder="1" applyAlignment="1">
      <alignment horizontal="center" vertical="center"/>
    </xf>
    <xf numFmtId="37" fontId="6" fillId="0" borderId="6" xfId="0" applyNumberFormat="1" applyFont="1" applyFill="1" applyBorder="1" applyAlignment="1">
      <alignment horizontal="center" vertical="center"/>
    </xf>
    <xf numFmtId="37" fontId="6" fillId="0" borderId="1" xfId="2" applyNumberFormat="1" applyFont="1" applyFill="1" applyBorder="1" applyAlignment="1">
      <alignment horizontal="center" vertical="center"/>
    </xf>
    <xf numFmtId="37" fontId="6" fillId="0" borderId="2" xfId="0" applyNumberFormat="1" applyFont="1" applyFill="1" applyBorder="1" applyAlignment="1">
      <alignment vertical="center"/>
    </xf>
    <xf numFmtId="37" fontId="6" fillId="0" borderId="3" xfId="0" applyNumberFormat="1" applyFont="1" applyFill="1" applyBorder="1" applyAlignment="1">
      <alignment vertical="center"/>
    </xf>
    <xf numFmtId="37" fontId="6" fillId="0" borderId="4" xfId="0" applyNumberFormat="1" applyFont="1" applyFill="1" applyBorder="1" applyAlignment="1">
      <alignment vertical="center"/>
    </xf>
    <xf numFmtId="38" fontId="7" fillId="0" borderId="0" xfId="1" applyNumberFormat="1" applyFont="1" applyFill="1" applyBorder="1" applyAlignment="1">
      <alignment horizontal="left" vertical="top"/>
    </xf>
    <xf numFmtId="0" fontId="21" fillId="0" borderId="0" xfId="0" applyFont="1"/>
    <xf numFmtId="0" fontId="22" fillId="0" borderId="0" xfId="0" applyFont="1"/>
    <xf numFmtId="0" fontId="23" fillId="0" borderId="0" xfId="0" applyFont="1"/>
    <xf numFmtId="0" fontId="21" fillId="0" borderId="0" xfId="0" applyFont="1" applyBorder="1"/>
    <xf numFmtId="0" fontId="24" fillId="0" borderId="0" xfId="0" applyFont="1"/>
    <xf numFmtId="0" fontId="24" fillId="0" borderId="0" xfId="0" applyFont="1" applyAlignment="1">
      <alignment horizontal="left"/>
    </xf>
    <xf numFmtId="0" fontId="25" fillId="0" borderId="0" xfId="0" applyFont="1"/>
    <xf numFmtId="0" fontId="24" fillId="0" borderId="0" xfId="4" applyFont="1" applyAlignment="1" applyProtection="1"/>
    <xf numFmtId="0" fontId="24" fillId="0" borderId="0" xfId="0" applyFont="1" applyBorder="1"/>
    <xf numFmtId="0" fontId="26" fillId="0" borderId="0" xfId="4" applyFont="1" applyAlignment="1" applyProtection="1"/>
    <xf numFmtId="0" fontId="27" fillId="4" borderId="0" xfId="0" applyFont="1" applyFill="1" applyAlignment="1">
      <alignment horizontal="center" vertical="top" wrapText="1"/>
    </xf>
    <xf numFmtId="165" fontId="27" fillId="4" borderId="0" xfId="2" applyNumberFormat="1" applyFont="1" applyFill="1" applyAlignment="1">
      <alignment horizontal="center" vertical="top" wrapText="1"/>
    </xf>
    <xf numFmtId="38" fontId="29" fillId="0" borderId="0" xfId="1" applyNumberFormat="1" applyFont="1" applyFill="1" applyBorder="1" applyAlignment="1">
      <alignment vertical="center"/>
    </xf>
    <xf numFmtId="38" fontId="29" fillId="0" borderId="0" xfId="1" applyNumberFormat="1" applyFont="1" applyFill="1" applyBorder="1" applyAlignment="1">
      <alignment horizontal="right" vertical="center"/>
    </xf>
    <xf numFmtId="37" fontId="19" fillId="0" borderId="0" xfId="0" applyNumberFormat="1" applyFont="1" applyFill="1" applyAlignment="1">
      <alignment horizontal="center" vertical="center"/>
    </xf>
    <xf numFmtId="37" fontId="10" fillId="0" borderId="0" xfId="0" applyNumberFormat="1" applyFont="1" applyFill="1" applyAlignment="1">
      <alignment vertical="center"/>
    </xf>
    <xf numFmtId="37" fontId="6" fillId="0" borderId="16" xfId="0" applyNumberFormat="1" applyFont="1" applyFill="1" applyBorder="1" applyAlignment="1">
      <alignment horizontal="center" vertical="center"/>
    </xf>
    <xf numFmtId="37" fontId="6" fillId="0" borderId="0" xfId="0" applyNumberFormat="1" applyFont="1" applyFill="1" applyBorder="1" applyAlignment="1">
      <alignment horizontal="center" vertical="center"/>
    </xf>
    <xf numFmtId="37" fontId="6" fillId="0" borderId="0" xfId="0" applyNumberFormat="1" applyFont="1" applyFill="1" applyAlignment="1">
      <alignment horizontal="center" vertical="center"/>
    </xf>
    <xf numFmtId="37" fontId="5" fillId="0" borderId="7" xfId="0" applyNumberFormat="1" applyFont="1" applyFill="1" applyBorder="1" applyAlignment="1">
      <alignment vertical="top"/>
    </xf>
    <xf numFmtId="37" fontId="5" fillId="0" borderId="7" xfId="0" applyNumberFormat="1" applyFont="1" applyFill="1" applyBorder="1" applyAlignment="1">
      <alignment horizontal="right" vertical="top"/>
    </xf>
    <xf numFmtId="38" fontId="7" fillId="0" borderId="0" xfId="1" applyNumberFormat="1" applyFont="1" applyFill="1" applyBorder="1" applyAlignment="1">
      <alignment horizontal="center" vertical="center"/>
    </xf>
    <xf numFmtId="38" fontId="29" fillId="0" borderId="0" xfId="1" applyNumberFormat="1" applyFont="1" applyFill="1" applyBorder="1" applyAlignment="1">
      <alignment horizontal="center" vertical="center"/>
    </xf>
    <xf numFmtId="38" fontId="7" fillId="0" borderId="0" xfId="1" applyNumberFormat="1" applyFont="1" applyFill="1" applyBorder="1" applyAlignment="1">
      <alignment horizontal="center" vertical="top"/>
    </xf>
    <xf numFmtId="0" fontId="6" fillId="0" borderId="0" xfId="0" applyFont="1" applyFill="1" applyAlignment="1">
      <alignment vertical="top"/>
    </xf>
    <xf numFmtId="0" fontId="6" fillId="0" borderId="7" xfId="0" applyFont="1" applyFill="1" applyBorder="1" applyAlignment="1">
      <alignment horizontal="center" vertical="top"/>
    </xf>
    <xf numFmtId="0" fontId="6" fillId="0" borderId="0" xfId="0" applyFont="1" applyFill="1" applyAlignment="1">
      <alignment horizontal="center" vertical="top"/>
    </xf>
    <xf numFmtId="37" fontId="5" fillId="0" borderId="7" xfId="0" applyNumberFormat="1" applyFont="1" applyBorder="1" applyAlignment="1">
      <alignment vertical="top" wrapText="1"/>
    </xf>
    <xf numFmtId="37" fontId="6" fillId="0" borderId="7" xfId="0" applyNumberFormat="1" applyFont="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49" fontId="6" fillId="0" borderId="7" xfId="0" applyNumberFormat="1" applyFont="1" applyFill="1" applyBorder="1" applyAlignment="1">
      <alignment horizontal="center" vertical="top"/>
    </xf>
    <xf numFmtId="0" fontId="5" fillId="0" borderId="7" xfId="0" applyFont="1" applyFill="1" applyBorder="1" applyAlignment="1">
      <alignment vertical="top"/>
    </xf>
    <xf numFmtId="0" fontId="5" fillId="0" borderId="7" xfId="0" applyFont="1" applyFill="1" applyBorder="1" applyAlignment="1">
      <alignment horizontal="right" vertical="top"/>
    </xf>
    <xf numFmtId="0" fontId="6" fillId="0" borderId="0" xfId="0" applyFont="1" applyFill="1" applyAlignment="1">
      <alignment horizontal="right" vertical="top"/>
    </xf>
    <xf numFmtId="49" fontId="6" fillId="0" borderId="7" xfId="0" applyNumberFormat="1" applyFont="1" applyFill="1" applyBorder="1" applyAlignment="1">
      <alignment horizontal="center" vertical="top" wrapText="1"/>
    </xf>
    <xf numFmtId="38" fontId="30" fillId="0" borderId="0" xfId="0" applyNumberFormat="1" applyFont="1" applyFill="1" applyBorder="1" applyAlignment="1">
      <alignment vertical="center"/>
    </xf>
    <xf numFmtId="38" fontId="6" fillId="0" borderId="0" xfId="0" applyNumberFormat="1" applyFont="1" applyFill="1" applyBorder="1" applyAlignment="1">
      <alignment vertical="center"/>
    </xf>
    <xf numFmtId="38" fontId="6" fillId="0" borderId="13" xfId="0" applyNumberFormat="1" applyFont="1" applyFill="1" applyBorder="1" applyAlignment="1">
      <alignment vertical="center"/>
    </xf>
    <xf numFmtId="38" fontId="6" fillId="0" borderId="1" xfId="0" applyNumberFormat="1" applyFont="1" applyFill="1" applyBorder="1" applyAlignment="1">
      <alignment vertical="center"/>
    </xf>
    <xf numFmtId="38" fontId="5" fillId="0" borderId="0" xfId="2" applyNumberFormat="1" applyFont="1" applyFill="1" applyBorder="1" applyAlignment="1">
      <alignment vertical="center"/>
    </xf>
    <xf numFmtId="38" fontId="5" fillId="0" borderId="0" xfId="2" applyNumberFormat="1" applyFont="1" applyFill="1" applyBorder="1" applyAlignment="1">
      <alignment horizontal="right" vertical="center"/>
    </xf>
    <xf numFmtId="38" fontId="6" fillId="0" borderId="7" xfId="2" applyNumberFormat="1" applyFont="1" applyFill="1" applyBorder="1" applyAlignment="1">
      <alignment horizontal="center" vertical="center"/>
    </xf>
    <xf numFmtId="38" fontId="6" fillId="0" borderId="7" xfId="0" applyNumberFormat="1" applyFont="1" applyFill="1" applyBorder="1" applyAlignment="1">
      <alignment horizontal="center" vertical="center"/>
    </xf>
    <xf numFmtId="38" fontId="5" fillId="0" borderId="0" xfId="0" applyNumberFormat="1" applyFont="1" applyFill="1" applyBorder="1" applyAlignment="1">
      <alignment horizontal="center" vertical="center"/>
    </xf>
    <xf numFmtId="38" fontId="5" fillId="0" borderId="0" xfId="0" applyNumberFormat="1" applyFont="1" applyFill="1" applyAlignment="1">
      <alignment horizontal="center" vertical="center"/>
    </xf>
    <xf numFmtId="38" fontId="5" fillId="0" borderId="13" xfId="0" applyNumberFormat="1" applyFont="1" applyFill="1" applyBorder="1" applyAlignment="1">
      <alignment horizontal="center" vertical="center"/>
    </xf>
    <xf numFmtId="38" fontId="6" fillId="0" borderId="6" xfId="2" applyNumberFormat="1" applyFont="1" applyFill="1" applyBorder="1" applyAlignment="1">
      <alignment horizontal="center" vertical="center"/>
    </xf>
    <xf numFmtId="38" fontId="6" fillId="0" borderId="3" xfId="0" applyNumberFormat="1" applyFont="1" applyFill="1" applyBorder="1" applyAlignment="1">
      <alignment horizontal="center" vertical="center"/>
    </xf>
    <xf numFmtId="38" fontId="5" fillId="0" borderId="0" xfId="0" applyNumberFormat="1" applyFont="1" applyFill="1" applyAlignment="1">
      <alignment horizontal="right" vertical="center"/>
    </xf>
    <xf numFmtId="38" fontId="6" fillId="0" borderId="6" xfId="0" applyNumberFormat="1" applyFont="1" applyFill="1" applyBorder="1" applyAlignment="1">
      <alignment horizontal="center" vertical="center"/>
    </xf>
    <xf numFmtId="38" fontId="6" fillId="0" borderId="3" xfId="2" applyNumberFormat="1" applyFont="1" applyFill="1" applyBorder="1" applyAlignment="1">
      <alignment horizontal="center" vertical="center"/>
    </xf>
    <xf numFmtId="38" fontId="5" fillId="0" borderId="1" xfId="0" applyNumberFormat="1" applyFont="1" applyFill="1" applyBorder="1" applyAlignment="1">
      <alignment horizontal="center" vertical="center"/>
    </xf>
    <xf numFmtId="38" fontId="5" fillId="0" borderId="14" xfId="0" applyNumberFormat="1" applyFont="1" applyFill="1" applyBorder="1" applyAlignment="1">
      <alignment horizontal="center" vertical="center"/>
    </xf>
    <xf numFmtId="38" fontId="6" fillId="0" borderId="8" xfId="0" applyNumberFormat="1" applyFont="1" applyFill="1" applyBorder="1" applyAlignment="1">
      <alignment horizontal="center" vertical="center"/>
    </xf>
    <xf numFmtId="38" fontId="6" fillId="0" borderId="4" xfId="0" applyNumberFormat="1" applyFont="1" applyFill="1" applyBorder="1" applyAlignment="1">
      <alignment horizontal="center" vertical="center"/>
    </xf>
    <xf numFmtId="38" fontId="6" fillId="0" borderId="0" xfId="0" applyNumberFormat="1" applyFont="1" applyFill="1" applyBorder="1" applyAlignment="1">
      <alignment horizontal="right" vertical="center"/>
    </xf>
    <xf numFmtId="38" fontId="6" fillId="0" borderId="0" xfId="0" applyNumberFormat="1" applyFont="1" applyFill="1" applyAlignment="1">
      <alignment horizontal="right" vertical="center"/>
    </xf>
    <xf numFmtId="38" fontId="5" fillId="0" borderId="0" xfId="0" applyNumberFormat="1" applyFont="1" applyFill="1" applyBorder="1" applyAlignment="1">
      <alignment horizontal="right" vertical="center"/>
    </xf>
    <xf numFmtId="38" fontId="10" fillId="0" borderId="0" xfId="0" applyNumberFormat="1" applyFont="1" applyFill="1" applyBorder="1" applyAlignment="1">
      <alignment vertical="center"/>
    </xf>
    <xf numFmtId="38" fontId="10" fillId="0" borderId="0" xfId="0" applyNumberFormat="1" applyFont="1" applyFill="1" applyBorder="1" applyAlignment="1">
      <alignment horizontal="center" vertical="center"/>
    </xf>
    <xf numFmtId="38" fontId="6" fillId="0" borderId="0" xfId="2" applyNumberFormat="1" applyFont="1" applyFill="1" applyBorder="1" applyAlignment="1">
      <alignment vertical="center"/>
    </xf>
    <xf numFmtId="38" fontId="6" fillId="0" borderId="1" xfId="2" applyNumberFormat="1" applyFont="1" applyFill="1" applyBorder="1" applyAlignment="1">
      <alignment vertical="center"/>
    </xf>
    <xf numFmtId="38" fontId="6" fillId="0" borderId="1" xfId="0" applyNumberFormat="1" applyFont="1" applyFill="1" applyBorder="1" applyAlignment="1">
      <alignment horizontal="right" vertical="center"/>
    </xf>
    <xf numFmtId="165" fontId="5" fillId="0" borderId="1" xfId="2" applyNumberFormat="1" applyFont="1" applyFill="1" applyBorder="1" applyAlignment="1">
      <alignment horizontal="center" vertical="center"/>
    </xf>
    <xf numFmtId="164" fontId="7" fillId="0" borderId="0" xfId="1" applyNumberFormat="1" applyFont="1" applyFill="1" applyBorder="1" applyAlignment="1">
      <alignment horizontal="right" vertical="top"/>
    </xf>
    <xf numFmtId="164" fontId="6" fillId="0" borderId="7" xfId="0" applyNumberFormat="1" applyFont="1" applyFill="1" applyBorder="1" applyAlignment="1">
      <alignment horizontal="center" vertical="top" wrapText="1"/>
    </xf>
    <xf numFmtId="164" fontId="6" fillId="0" borderId="7" xfId="0" applyNumberFormat="1" applyFont="1" applyBorder="1" applyAlignment="1">
      <alignment vertical="top"/>
    </xf>
    <xf numFmtId="164" fontId="6" fillId="0" borderId="7" xfId="0" applyNumberFormat="1" applyFont="1" applyFill="1" applyBorder="1" applyAlignment="1">
      <alignment horizontal="right" vertical="top"/>
    </xf>
    <xf numFmtId="164" fontId="6" fillId="0" borderId="7" xfId="1" applyNumberFormat="1" applyFont="1" applyFill="1" applyBorder="1" applyAlignment="1">
      <alignment horizontal="right" vertical="top"/>
    </xf>
    <xf numFmtId="164" fontId="5" fillId="0" borderId="7" xfId="1" applyNumberFormat="1" applyFont="1" applyFill="1" applyBorder="1" applyAlignment="1">
      <alignment horizontal="right" vertical="top"/>
    </xf>
    <xf numFmtId="164" fontId="6" fillId="0" borderId="16" xfId="1" applyNumberFormat="1" applyFont="1" applyFill="1" applyBorder="1" applyAlignment="1">
      <alignment horizontal="right" vertical="top"/>
    </xf>
    <xf numFmtId="164" fontId="6" fillId="0" borderId="0" xfId="0" applyNumberFormat="1" applyFont="1" applyFill="1" applyBorder="1" applyAlignment="1">
      <alignment horizontal="right" vertical="top"/>
    </xf>
    <xf numFmtId="164" fontId="6" fillId="0" borderId="0" xfId="1" applyNumberFormat="1" applyFont="1" applyFill="1" applyBorder="1" applyAlignment="1">
      <alignment horizontal="right" vertical="top"/>
    </xf>
    <xf numFmtId="164" fontId="6" fillId="0" borderId="1" xfId="1" applyNumberFormat="1" applyFont="1" applyFill="1" applyBorder="1" applyAlignment="1">
      <alignment horizontal="right" vertical="top"/>
    </xf>
    <xf numFmtId="164" fontId="6" fillId="0" borderId="0" xfId="0" applyNumberFormat="1" applyFont="1" applyFill="1" applyAlignment="1">
      <alignment horizontal="right" vertical="top"/>
    </xf>
    <xf numFmtId="164" fontId="6" fillId="0" borderId="1" xfId="0" applyNumberFormat="1" applyFont="1" applyFill="1" applyBorder="1" applyAlignment="1">
      <alignment horizontal="right" vertical="top"/>
    </xf>
    <xf numFmtId="164" fontId="6" fillId="0" borderId="0" xfId="0" applyNumberFormat="1" applyFont="1" applyFill="1" applyBorder="1" applyAlignment="1">
      <alignment horizontal="center" vertical="top"/>
    </xf>
    <xf numFmtId="164" fontId="6" fillId="0" borderId="0" xfId="0" applyNumberFormat="1" applyFont="1" applyFill="1" applyAlignment="1">
      <alignment horizontal="center" vertical="top"/>
    </xf>
    <xf numFmtId="165" fontId="5" fillId="0" borderId="0" xfId="2" applyNumberFormat="1" applyFont="1" applyFill="1" applyBorder="1" applyAlignment="1">
      <alignment vertical="center"/>
    </xf>
    <xf numFmtId="165" fontId="5" fillId="0" borderId="0" xfId="2" applyNumberFormat="1" applyFont="1" applyFill="1" applyBorder="1" applyAlignment="1">
      <alignment horizontal="center" vertical="center"/>
    </xf>
    <xf numFmtId="165" fontId="5" fillId="0" borderId="13" xfId="2" applyNumberFormat="1" applyFont="1" applyFill="1" applyBorder="1" applyAlignment="1">
      <alignment horizontal="center" vertical="center"/>
    </xf>
    <xf numFmtId="165" fontId="5" fillId="0" borderId="15" xfId="2" applyNumberFormat="1" applyFont="1" applyFill="1" applyBorder="1" applyAlignment="1">
      <alignment horizontal="center" vertical="center"/>
    </xf>
    <xf numFmtId="41" fontId="5" fillId="0" borderId="0" xfId="0" applyNumberFormat="1" applyFont="1" applyFill="1" applyBorder="1" applyAlignment="1">
      <alignment horizontal="center" vertical="center"/>
    </xf>
    <xf numFmtId="41" fontId="5" fillId="0" borderId="13" xfId="0" applyNumberFormat="1" applyFont="1" applyFill="1" applyBorder="1" applyAlignment="1">
      <alignment horizontal="center" vertical="center"/>
    </xf>
    <xf numFmtId="41" fontId="5" fillId="0" borderId="1" xfId="2" applyNumberFormat="1" applyFont="1" applyFill="1" applyBorder="1" applyAlignment="1">
      <alignment horizontal="center" vertical="center"/>
    </xf>
    <xf numFmtId="165" fontId="5" fillId="0" borderId="18" xfId="2" applyNumberFormat="1" applyFont="1" applyFill="1" applyBorder="1" applyAlignment="1">
      <alignment horizontal="center" vertical="center"/>
    </xf>
    <xf numFmtId="165" fontId="6" fillId="0" borderId="7" xfId="2" applyNumberFormat="1" applyFont="1" applyBorder="1" applyAlignment="1">
      <alignment vertical="top"/>
    </xf>
    <xf numFmtId="165" fontId="6" fillId="0" borderId="7" xfId="2" applyNumberFormat="1" applyFont="1" applyFill="1" applyBorder="1" applyAlignment="1">
      <alignment horizontal="right" vertical="top"/>
    </xf>
    <xf numFmtId="165" fontId="5" fillId="0" borderId="7" xfId="2" applyNumberFormat="1" applyFont="1" applyFill="1" applyBorder="1" applyAlignment="1">
      <alignment horizontal="right" vertical="top"/>
    </xf>
    <xf numFmtId="49" fontId="6" fillId="0" borderId="7" xfId="2"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6" fillId="0" borderId="0" xfId="0" applyNumberFormat="1" applyFont="1" applyFill="1" applyAlignment="1">
      <alignment horizontal="center" vertical="top"/>
    </xf>
    <xf numFmtId="169" fontId="6" fillId="0" borderId="0" xfId="3" applyNumberFormat="1" applyFont="1" applyFill="1" applyAlignment="1">
      <alignment vertical="top"/>
    </xf>
    <xf numFmtId="0" fontId="6" fillId="0" borderId="0" xfId="0" applyFont="1" applyFill="1" applyAlignment="1">
      <alignment horizontal="left" vertical="top" wrapText="1" indent="5"/>
    </xf>
    <xf numFmtId="39" fontId="7" fillId="0" borderId="0" xfId="1" applyNumberFormat="1" applyFont="1" applyFill="1" applyBorder="1" applyAlignment="1">
      <alignment horizontal="right" vertical="top"/>
    </xf>
    <xf numFmtId="0" fontId="9" fillId="0" borderId="0" xfId="0" applyFont="1" applyFill="1" applyAlignment="1">
      <alignment vertical="top"/>
    </xf>
    <xf numFmtId="0" fontId="0" fillId="0" borderId="0" xfId="0" applyAlignment="1">
      <alignment vertical="top"/>
    </xf>
    <xf numFmtId="0" fontId="6" fillId="0" borderId="0" xfId="0" applyFont="1" applyFill="1" applyBorder="1" applyAlignment="1">
      <alignment horizontal="center" vertical="top"/>
    </xf>
    <xf numFmtId="0" fontId="6" fillId="0" borderId="0" xfId="0" applyFont="1" applyFill="1" applyBorder="1" applyAlignment="1">
      <alignment vertical="top"/>
    </xf>
    <xf numFmtId="39" fontId="6" fillId="0" borderId="0" xfId="1" applyNumberFormat="1" applyFont="1" applyFill="1" applyAlignment="1">
      <alignment horizontal="right" vertical="top"/>
    </xf>
    <xf numFmtId="39" fontId="6" fillId="0" borderId="0" xfId="0" applyNumberFormat="1" applyFont="1" applyFill="1" applyAlignment="1">
      <alignment horizontal="right" vertical="top"/>
    </xf>
    <xf numFmtId="0" fontId="5" fillId="0" borderId="7" xfId="0" applyFont="1" applyFill="1" applyBorder="1" applyAlignment="1">
      <alignment horizontal="center" vertical="top" wrapText="1"/>
    </xf>
    <xf numFmtId="39" fontId="5" fillId="0" borderId="7" xfId="1" applyNumberFormat="1" applyFont="1" applyFill="1" applyBorder="1" applyAlignment="1">
      <alignment horizontal="center" vertical="top"/>
    </xf>
    <xf numFmtId="39" fontId="5" fillId="0" borderId="7" xfId="1" applyNumberFormat="1" applyFont="1" applyFill="1" applyBorder="1" applyAlignment="1">
      <alignment horizontal="center" vertical="top" wrapText="1"/>
    </xf>
    <xf numFmtId="0" fontId="6" fillId="0" borderId="6" xfId="0" applyFont="1" applyFill="1" applyBorder="1" applyAlignment="1">
      <alignment horizontal="center" vertical="top"/>
    </xf>
    <xf numFmtId="164" fontId="6" fillId="0" borderId="0" xfId="0" applyNumberFormat="1" applyFont="1" applyFill="1" applyAlignment="1">
      <alignment vertical="top"/>
    </xf>
    <xf numFmtId="39" fontId="6" fillId="0" borderId="0" xfId="0" applyNumberFormat="1" applyFont="1" applyFill="1" applyBorder="1" applyAlignment="1">
      <alignment horizontal="right" vertical="top"/>
    </xf>
    <xf numFmtId="39" fontId="6" fillId="0" borderId="0" xfId="0" applyNumberFormat="1" applyFont="1" applyFill="1" applyBorder="1" applyAlignment="1">
      <alignment horizontal="center" vertical="top"/>
    </xf>
    <xf numFmtId="164" fontId="6" fillId="0" borderId="13" xfId="0" applyNumberFormat="1" applyFont="1" applyFill="1" applyBorder="1" applyAlignment="1">
      <alignment vertical="top"/>
    </xf>
    <xf numFmtId="37" fontId="6" fillId="0" borderId="7" xfId="0" applyNumberFormat="1" applyFont="1" applyFill="1" applyBorder="1" applyAlignment="1">
      <alignment horizontal="center" vertical="top"/>
    </xf>
    <xf numFmtId="37" fontId="6" fillId="0" borderId="4" xfId="0" applyNumberFormat="1" applyFont="1" applyFill="1" applyBorder="1" applyAlignment="1">
      <alignment horizontal="center" vertical="top"/>
    </xf>
    <xf numFmtId="0" fontId="6" fillId="0" borderId="4" xfId="0" applyFont="1" applyFill="1" applyBorder="1" applyAlignment="1">
      <alignment horizontal="left" vertical="top"/>
    </xf>
    <xf numFmtId="0" fontId="6" fillId="0" borderId="7" xfId="0" applyFont="1" applyFill="1" applyBorder="1" applyAlignment="1">
      <alignment horizontal="left" vertical="top"/>
    </xf>
    <xf numFmtId="164" fontId="6" fillId="0" borderId="0" xfId="0" applyNumberFormat="1" applyFont="1" applyFill="1" applyBorder="1" applyAlignment="1">
      <alignment vertical="top"/>
    </xf>
    <xf numFmtId="0" fontId="6" fillId="0" borderId="13" xfId="0" applyFont="1" applyFill="1" applyBorder="1" applyAlignment="1">
      <alignment vertical="top"/>
    </xf>
    <xf numFmtId="164" fontId="6" fillId="0" borderId="0" xfId="0" applyNumberFormat="1" applyFont="1" applyFill="1" applyBorder="1" applyAlignment="1">
      <alignment horizontal="left" vertical="top"/>
    </xf>
    <xf numFmtId="164" fontId="6" fillId="0" borderId="13" xfId="0" applyNumberFormat="1" applyFont="1" applyFill="1" applyBorder="1" applyAlignment="1">
      <alignment horizontal="left" vertical="top"/>
    </xf>
    <xf numFmtId="3" fontId="6" fillId="0" borderId="0" xfId="0" applyNumberFormat="1" applyFont="1" applyFill="1" applyBorder="1" applyAlignment="1">
      <alignment horizontal="center" vertical="top"/>
    </xf>
    <xf numFmtId="39" fontId="5" fillId="0" borderId="0" xfId="0" applyNumberFormat="1" applyFont="1" applyFill="1" applyBorder="1" applyAlignment="1">
      <alignment horizontal="center" vertical="top"/>
    </xf>
    <xf numFmtId="0" fontId="5" fillId="0" borderId="13" xfId="0" applyFont="1" applyFill="1" applyBorder="1" applyAlignment="1">
      <alignment horizontal="center" vertical="top"/>
    </xf>
    <xf numFmtId="0" fontId="6" fillId="0" borderId="13"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Fill="1" applyBorder="1" applyAlignment="1">
      <alignment horizontal="left" vertical="top"/>
    </xf>
    <xf numFmtId="38" fontId="6" fillId="0" borderId="0" xfId="0" applyNumberFormat="1" applyFont="1" applyFill="1" applyAlignment="1">
      <alignment vertical="top"/>
    </xf>
    <xf numFmtId="3" fontId="6" fillId="0" borderId="0" xfId="0" applyNumberFormat="1" applyFont="1" applyFill="1" applyAlignment="1">
      <alignment vertical="top"/>
    </xf>
    <xf numFmtId="0" fontId="6" fillId="0" borderId="1" xfId="0" applyFont="1" applyFill="1" applyBorder="1" applyAlignment="1">
      <alignment vertical="top"/>
    </xf>
    <xf numFmtId="0" fontId="6" fillId="0" borderId="5" xfId="0" applyFont="1" applyFill="1" applyBorder="1" applyAlignment="1">
      <alignment horizontal="center" vertical="top"/>
    </xf>
    <xf numFmtId="39" fontId="6" fillId="0" borderId="0" xfId="1" applyNumberFormat="1" applyFont="1" applyFill="1" applyBorder="1" applyAlignment="1">
      <alignment horizontal="right" vertical="top"/>
    </xf>
    <xf numFmtId="3" fontId="6" fillId="0" borderId="15" xfId="0" applyNumberFormat="1" applyFont="1" applyFill="1" applyBorder="1" applyAlignment="1">
      <alignment vertical="top"/>
    </xf>
    <xf numFmtId="39" fontId="6" fillId="0" borderId="1" xfId="0" applyNumberFormat="1" applyFont="1" applyFill="1" applyBorder="1" applyAlignment="1">
      <alignment horizontal="right" vertical="top"/>
    </xf>
    <xf numFmtId="0" fontId="6" fillId="0" borderId="16" xfId="0" applyFont="1" applyFill="1" applyBorder="1" applyAlignment="1">
      <alignment horizontal="left" vertical="top"/>
    </xf>
    <xf numFmtId="0" fontId="6" fillId="0" borderId="16" xfId="0" applyFont="1" applyFill="1" applyBorder="1" applyAlignment="1">
      <alignment vertical="top"/>
    </xf>
    <xf numFmtId="39" fontId="6" fillId="0" borderId="0" xfId="1" applyNumberFormat="1" applyFont="1" applyFill="1" applyAlignment="1">
      <alignment horizontal="center" vertical="top"/>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8" fillId="0" borderId="0" xfId="0" applyFont="1" applyFill="1" applyBorder="1" applyAlignment="1">
      <alignment vertical="top"/>
    </xf>
    <xf numFmtId="0" fontId="5" fillId="0" borderId="0" xfId="0" applyFont="1" applyFill="1" applyAlignment="1">
      <alignment vertical="top"/>
    </xf>
    <xf numFmtId="0" fontId="5" fillId="0" borderId="0" xfId="0" applyFont="1" applyFill="1" applyBorder="1" applyAlignment="1">
      <alignment horizontal="left" vertical="top"/>
    </xf>
    <xf numFmtId="38" fontId="6" fillId="0" borderId="0" xfId="1" applyNumberFormat="1" applyFont="1" applyFill="1" applyAlignment="1">
      <alignment horizontal="right" vertical="top"/>
    </xf>
    <xf numFmtId="42" fontId="5" fillId="0" borderId="7" xfId="2" applyNumberFormat="1" applyFont="1" applyFill="1" applyBorder="1" applyAlignment="1">
      <alignment horizontal="right" vertical="top"/>
    </xf>
    <xf numFmtId="37" fontId="19" fillId="0" borderId="7" xfId="0" applyNumberFormat="1" applyFont="1" applyFill="1" applyBorder="1" applyAlignment="1">
      <alignment horizontal="center" vertical="top"/>
    </xf>
    <xf numFmtId="38" fontId="19" fillId="0" borderId="7" xfId="2" applyNumberFormat="1" applyFont="1" applyFill="1" applyBorder="1" applyAlignment="1">
      <alignment horizontal="center" vertical="top"/>
    </xf>
    <xf numFmtId="38" fontId="19" fillId="0" borderId="7" xfId="0" applyNumberFormat="1" applyFont="1" applyFill="1" applyBorder="1" applyAlignment="1">
      <alignment horizontal="center" vertical="top"/>
    </xf>
    <xf numFmtId="37" fontId="10" fillId="0" borderId="7" xfId="0" applyNumberFormat="1" applyFont="1" applyFill="1" applyBorder="1" applyAlignment="1">
      <alignment horizontal="center" vertical="top"/>
    </xf>
    <xf numFmtId="37" fontId="19" fillId="0" borderId="7" xfId="0" applyNumberFormat="1" applyFont="1" applyFill="1" applyBorder="1" applyAlignment="1">
      <alignment vertical="top"/>
    </xf>
    <xf numFmtId="38" fontId="19" fillId="0" borderId="7" xfId="0" applyNumberFormat="1" applyFont="1" applyFill="1" applyBorder="1" applyAlignment="1">
      <alignment horizontal="center" vertical="top" wrapText="1"/>
    </xf>
    <xf numFmtId="37" fontId="6" fillId="0" borderId="6" xfId="0" applyNumberFormat="1" applyFont="1" applyFill="1" applyBorder="1" applyAlignment="1">
      <alignment horizontal="center" vertical="top"/>
    </xf>
    <xf numFmtId="37" fontId="5" fillId="0" borderId="0" xfId="0" applyNumberFormat="1" applyFont="1" applyFill="1" applyBorder="1" applyAlignment="1">
      <alignment horizontal="right" vertical="top"/>
    </xf>
    <xf numFmtId="165" fontId="5" fillId="0" borderId="0" xfId="2" applyNumberFormat="1" applyFont="1" applyFill="1" applyBorder="1" applyAlignment="1">
      <alignment vertical="top"/>
    </xf>
    <xf numFmtId="165" fontId="5" fillId="0" borderId="13" xfId="2" applyNumberFormat="1" applyFont="1" applyFill="1" applyBorder="1" applyAlignment="1">
      <alignment vertical="top"/>
    </xf>
    <xf numFmtId="39" fontId="5" fillId="0" borderId="6" xfId="0" applyNumberFormat="1" applyFont="1" applyFill="1" applyBorder="1" applyAlignment="1">
      <alignment horizontal="center" vertical="top"/>
    </xf>
    <xf numFmtId="39" fontId="7" fillId="0" borderId="0" xfId="1" applyNumberFormat="1" applyFont="1" applyFill="1" applyBorder="1" applyAlignment="1">
      <alignment horizontal="center" vertical="top"/>
    </xf>
    <xf numFmtId="39" fontId="6" fillId="0" borderId="0" xfId="0" applyNumberFormat="1" applyFont="1" applyFill="1" applyAlignment="1">
      <alignment horizontal="center" vertical="top"/>
    </xf>
    <xf numFmtId="49" fontId="6" fillId="0" borderId="0" xfId="0" applyNumberFormat="1" applyFont="1" applyFill="1" applyBorder="1" applyAlignment="1">
      <alignment horizontal="center" vertical="top" wrapText="1"/>
    </xf>
    <xf numFmtId="39" fontId="5" fillId="0" borderId="0" xfId="1" applyNumberFormat="1" applyFont="1" applyFill="1" applyBorder="1" applyAlignment="1">
      <alignment horizontal="center" vertical="top"/>
    </xf>
    <xf numFmtId="164" fontId="6" fillId="0" borderId="6" xfId="0" applyNumberFormat="1" applyFont="1" applyFill="1" applyBorder="1" applyAlignment="1">
      <alignment vertical="top"/>
    </xf>
    <xf numFmtId="49" fontId="6" fillId="0" borderId="6" xfId="0" applyNumberFormat="1" applyFont="1" applyFill="1" applyBorder="1" applyAlignment="1">
      <alignment vertical="top" wrapText="1"/>
    </xf>
    <xf numFmtId="0" fontId="6" fillId="2" borderId="1" xfId="0" applyFont="1" applyFill="1" applyBorder="1" applyAlignment="1">
      <alignment vertical="top"/>
    </xf>
    <xf numFmtId="39" fontId="5" fillId="0" borderId="4" xfId="1" applyNumberFormat="1" applyFont="1" applyFill="1" applyBorder="1" applyAlignment="1">
      <alignment horizontal="center" vertical="top"/>
    </xf>
    <xf numFmtId="0" fontId="5" fillId="0" borderId="4" xfId="0" applyFont="1" applyFill="1" applyBorder="1" applyAlignment="1">
      <alignment horizontal="center" vertical="top"/>
    </xf>
    <xf numFmtId="0" fontId="6" fillId="0" borderId="17" xfId="0" applyFont="1" applyFill="1" applyBorder="1" applyAlignment="1">
      <alignment horizontal="center" vertical="top"/>
    </xf>
    <xf numFmtId="0" fontId="5" fillId="0" borderId="17" xfId="0" applyFont="1" applyFill="1" applyBorder="1" applyAlignment="1">
      <alignment vertical="top"/>
    </xf>
    <xf numFmtId="0" fontId="6" fillId="0" borderId="21" xfId="0" applyFont="1" applyFill="1" applyBorder="1" applyAlignment="1">
      <alignment horizontal="center" vertical="top"/>
    </xf>
    <xf numFmtId="0" fontId="6" fillId="0" borderId="19" xfId="0" applyFont="1" applyFill="1" applyBorder="1" applyAlignment="1">
      <alignment horizontal="center" vertical="top"/>
    </xf>
    <xf numFmtId="39" fontId="6" fillId="0" borderId="19" xfId="0" applyNumberFormat="1" applyFont="1" applyFill="1" applyBorder="1" applyAlignment="1">
      <alignment horizontal="right" vertical="top"/>
    </xf>
    <xf numFmtId="0" fontId="6" fillId="0" borderId="22" xfId="0" applyFont="1" applyFill="1" applyBorder="1" applyAlignment="1">
      <alignment vertical="top"/>
    </xf>
    <xf numFmtId="42" fontId="6" fillId="2" borderId="4" xfId="2" applyNumberFormat="1" applyFont="1" applyFill="1" applyBorder="1" applyAlignment="1" applyProtection="1">
      <alignment horizontal="right" vertical="top"/>
    </xf>
    <xf numFmtId="41" fontId="6" fillId="2" borderId="4" xfId="2" applyNumberFormat="1" applyFont="1" applyFill="1" applyBorder="1" applyAlignment="1" applyProtection="1">
      <alignment horizontal="right" vertical="top"/>
    </xf>
    <xf numFmtId="42" fontId="5" fillId="2" borderId="9" xfId="2" applyNumberFormat="1" applyFont="1" applyFill="1" applyBorder="1" applyAlignment="1" applyProtection="1">
      <alignment horizontal="right" vertical="top"/>
    </xf>
    <xf numFmtId="37" fontId="6" fillId="2" borderId="7" xfId="0" applyNumberFormat="1" applyFont="1" applyFill="1" applyBorder="1" applyAlignment="1">
      <alignment vertical="top"/>
    </xf>
    <xf numFmtId="42" fontId="6" fillId="2" borderId="7" xfId="0" applyNumberFormat="1" applyFont="1" applyFill="1" applyBorder="1" applyAlignment="1">
      <alignment vertical="top"/>
    </xf>
    <xf numFmtId="38" fontId="6" fillId="2" borderId="7" xfId="0" applyNumberFormat="1" applyFont="1" applyFill="1" applyBorder="1" applyAlignment="1">
      <alignment vertical="top"/>
    </xf>
    <xf numFmtId="37" fontId="5" fillId="2" borderId="7" xfId="0" applyNumberFormat="1" applyFont="1" applyFill="1" applyBorder="1" applyAlignment="1">
      <alignment horizontal="right" vertical="top"/>
    </xf>
    <xf numFmtId="165" fontId="5" fillId="2" borderId="7" xfId="2" applyNumberFormat="1" applyFont="1" applyFill="1" applyBorder="1" applyAlignment="1">
      <alignment vertical="top"/>
    </xf>
    <xf numFmtId="165" fontId="6" fillId="2" borderId="7" xfId="2" applyNumberFormat="1" applyFont="1" applyFill="1" applyBorder="1" applyAlignment="1">
      <alignment vertical="top"/>
    </xf>
    <xf numFmtId="165" fontId="6" fillId="2" borderId="7" xfId="2" applyNumberFormat="1" applyFont="1" applyFill="1" applyBorder="1" applyAlignment="1">
      <alignment horizontal="right" vertical="top"/>
    </xf>
    <xf numFmtId="41" fontId="6" fillId="2" borderId="7" xfId="0" applyNumberFormat="1" applyFont="1" applyFill="1" applyBorder="1" applyAlignment="1">
      <alignment horizontal="right" vertical="top"/>
    </xf>
    <xf numFmtId="37" fontId="5" fillId="2" borderId="7" xfId="0" applyNumberFormat="1" applyFont="1" applyFill="1" applyBorder="1" applyAlignment="1">
      <alignment vertical="top"/>
    </xf>
    <xf numFmtId="38" fontId="5" fillId="2" borderId="7" xfId="0" applyNumberFormat="1" applyFont="1" applyFill="1" applyBorder="1" applyAlignment="1">
      <alignment vertical="top"/>
    </xf>
    <xf numFmtId="41" fontId="6" fillId="2" borderId="7" xfId="0" applyNumberFormat="1" applyFont="1" applyFill="1" applyBorder="1" applyAlignment="1">
      <alignment vertical="top"/>
    </xf>
    <xf numFmtId="37" fontId="5" fillId="2" borderId="17" xfId="0" applyNumberFormat="1" applyFont="1" applyFill="1" applyBorder="1" applyAlignment="1">
      <alignment horizontal="right" vertical="top"/>
    </xf>
    <xf numFmtId="165" fontId="5" fillId="2" borderId="17" xfId="2" applyNumberFormat="1" applyFont="1" applyFill="1" applyBorder="1" applyAlignment="1">
      <alignment vertical="top"/>
    </xf>
    <xf numFmtId="0" fontId="6" fillId="0" borderId="0" xfId="0" applyFont="1" applyFill="1" applyAlignment="1">
      <alignment horizontal="left" vertical="top"/>
    </xf>
    <xf numFmtId="37" fontId="6" fillId="2" borderId="9" xfId="1" applyNumberFormat="1" applyFont="1" applyFill="1" applyBorder="1" applyAlignment="1" applyProtection="1">
      <alignment horizontal="right" vertical="top"/>
      <protection locked="0"/>
    </xf>
    <xf numFmtId="37" fontId="6" fillId="0" borderId="0" xfId="0" applyNumberFormat="1" applyFont="1" applyFill="1" applyBorder="1" applyAlignment="1">
      <alignment horizontal="left" vertical="top"/>
    </xf>
    <xf numFmtId="42" fontId="6" fillId="0" borderId="0" xfId="0" applyNumberFormat="1" applyFont="1" applyFill="1" applyBorder="1" applyAlignment="1">
      <alignment vertical="top"/>
    </xf>
    <xf numFmtId="39" fontId="6" fillId="0" borderId="0" xfId="0" applyNumberFormat="1" applyFont="1" applyFill="1" applyBorder="1" applyAlignment="1">
      <alignment vertical="top"/>
    </xf>
    <xf numFmtId="39" fontId="6" fillId="0" borderId="0" xfId="0" applyNumberFormat="1" applyFont="1" applyFill="1" applyAlignment="1">
      <alignment vertical="top"/>
    </xf>
    <xf numFmtId="9" fontId="5" fillId="0" borderId="0" xfId="3" applyFont="1" applyFill="1" applyAlignment="1">
      <alignment horizontal="center" vertical="top"/>
    </xf>
    <xf numFmtId="0" fontId="37" fillId="0" borderId="0" xfId="0" applyFont="1" applyAlignment="1">
      <alignment vertical="top"/>
    </xf>
    <xf numFmtId="0" fontId="37" fillId="0" borderId="0" xfId="0" applyFont="1"/>
    <xf numFmtId="0" fontId="37" fillId="0" borderId="0" xfId="0" applyFont="1" applyAlignment="1">
      <alignment horizontal="right"/>
    </xf>
    <xf numFmtId="0" fontId="37" fillId="0" borderId="0" xfId="0" applyFont="1" applyAlignment="1">
      <alignment horizontal="left"/>
    </xf>
    <xf numFmtId="0" fontId="27" fillId="0" borderId="0" xfId="0" applyFont="1" applyAlignment="1">
      <alignment vertical="top"/>
    </xf>
    <xf numFmtId="10" fontId="6" fillId="0" borderId="0" xfId="3" applyNumberFormat="1" applyFont="1" applyFill="1" applyBorder="1" applyAlignment="1">
      <alignment vertical="center"/>
    </xf>
    <xf numFmtId="10" fontId="5" fillId="0" borderId="14" xfId="3" applyNumberFormat="1" applyFont="1" applyFill="1" applyBorder="1" applyAlignment="1">
      <alignment horizontal="right" vertical="center"/>
    </xf>
    <xf numFmtId="49" fontId="5" fillId="0" borderId="0" xfId="0" applyNumberFormat="1" applyFont="1" applyFill="1" applyAlignment="1">
      <alignment vertical="center"/>
    </xf>
    <xf numFmtId="172" fontId="6" fillId="2" borderId="1" xfId="2" applyNumberFormat="1" applyFont="1" applyFill="1" applyBorder="1" applyAlignment="1">
      <alignment horizontal="center" vertical="top"/>
    </xf>
    <xf numFmtId="10" fontId="27" fillId="0" borderId="0" xfId="3" applyNumberFormat="1" applyFont="1" applyAlignment="1">
      <alignment vertical="top"/>
    </xf>
    <xf numFmtId="0" fontId="27" fillId="0" borderId="0" xfId="0" applyFont="1" applyAlignment="1">
      <alignment horizontal="center" vertical="top" wrapText="1"/>
    </xf>
    <xf numFmtId="0" fontId="27" fillId="0" borderId="0" xfId="0" applyFont="1" applyAlignment="1">
      <alignment horizontal="center" vertical="top"/>
    </xf>
    <xf numFmtId="37" fontId="27" fillId="0" borderId="0" xfId="1" applyNumberFormat="1" applyFont="1" applyAlignment="1">
      <alignment horizontal="center" vertical="top"/>
    </xf>
    <xf numFmtId="49" fontId="39" fillId="0" borderId="0" xfId="3" applyNumberFormat="1" applyFont="1" applyBorder="1" applyAlignment="1">
      <alignment horizontal="center" vertical="top"/>
    </xf>
    <xf numFmtId="164" fontId="27" fillId="0" borderId="0" xfId="1" applyNumberFormat="1" applyFont="1" applyBorder="1" applyAlignment="1">
      <alignment horizontal="center" vertical="top"/>
    </xf>
    <xf numFmtId="10" fontId="39" fillId="0" borderId="0" xfId="2" applyNumberFormat="1" applyFont="1" applyBorder="1" applyAlignment="1">
      <alignment horizontal="center" vertical="top"/>
    </xf>
    <xf numFmtId="164" fontId="41" fillId="0" borderId="0" xfId="1" applyNumberFormat="1" applyFont="1" applyBorder="1" applyAlignment="1">
      <alignment horizontal="center" vertical="top"/>
    </xf>
    <xf numFmtId="174" fontId="27" fillId="4" borderId="0" xfId="0" applyNumberFormat="1" applyFont="1" applyFill="1" applyAlignment="1">
      <alignment horizontal="center" vertical="top" wrapText="1"/>
    </xf>
    <xf numFmtId="174" fontId="27" fillId="0" borderId="0" xfId="3" applyNumberFormat="1" applyFont="1" applyAlignment="1">
      <alignment horizontal="center" vertical="top"/>
    </xf>
    <xf numFmtId="0" fontId="36" fillId="0" borderId="0" xfId="0" applyFont="1" applyAlignment="1">
      <alignment horizontal="left" vertical="top" wrapText="1"/>
    </xf>
    <xf numFmtId="165" fontId="39" fillId="0" borderId="0" xfId="2" applyNumberFormat="1" applyFont="1" applyAlignment="1">
      <alignment horizontal="center" vertical="top"/>
    </xf>
    <xf numFmtId="1" fontId="40" fillId="0" borderId="0" xfId="0" applyNumberFormat="1" applyFont="1" applyBorder="1" applyAlignment="1">
      <alignment horizontal="center" vertical="top"/>
    </xf>
    <xf numFmtId="174" fontId="39" fillId="0" borderId="0" xfId="3" applyNumberFormat="1" applyFont="1" applyBorder="1" applyAlignment="1">
      <alignment horizontal="center" vertical="top"/>
    </xf>
    <xf numFmtId="37" fontId="40" fillId="0" borderId="0" xfId="2" applyNumberFormat="1" applyFont="1" applyBorder="1" applyAlignment="1">
      <alignment horizontal="center" vertical="top"/>
    </xf>
    <xf numFmtId="10" fontId="40" fillId="0" borderId="0" xfId="2" applyNumberFormat="1" applyFont="1" applyBorder="1" applyAlignment="1">
      <alignment horizontal="center" vertical="top"/>
    </xf>
    <xf numFmtId="5" fontId="40" fillId="0" borderId="0" xfId="2" applyNumberFormat="1" applyFont="1" applyBorder="1" applyAlignment="1">
      <alignment horizontal="center" vertical="top"/>
    </xf>
    <xf numFmtId="10" fontId="27" fillId="0" borderId="0" xfId="2" applyNumberFormat="1" applyFont="1" applyAlignment="1">
      <alignment horizontal="center" vertical="top"/>
    </xf>
    <xf numFmtId="169" fontId="27" fillId="0" borderId="0" xfId="3" applyNumberFormat="1" applyFont="1" applyAlignment="1">
      <alignment vertical="top"/>
    </xf>
    <xf numFmtId="1" fontId="27" fillId="0" borderId="0" xfId="0" applyNumberFormat="1" applyFont="1" applyAlignment="1">
      <alignment vertical="top"/>
    </xf>
    <xf numFmtId="0" fontId="36" fillId="0" borderId="0" xfId="0" applyFont="1" applyAlignment="1">
      <alignment horizontal="center" vertical="top" wrapText="1"/>
    </xf>
    <xf numFmtId="174" fontId="27" fillId="0" borderId="0" xfId="0" applyNumberFormat="1" applyFont="1" applyAlignment="1">
      <alignment horizontal="center" vertical="top"/>
    </xf>
    <xf numFmtId="165" fontId="27" fillId="0" borderId="0" xfId="2" applyNumberFormat="1" applyFont="1" applyAlignment="1">
      <alignment horizontal="center" vertical="top"/>
    </xf>
    <xf numFmtId="0" fontId="40" fillId="0" borderId="0" xfId="0" applyFont="1" applyBorder="1" applyAlignment="1">
      <alignment horizontal="center" vertical="top" wrapText="1"/>
    </xf>
    <xf numFmtId="169" fontId="27" fillId="0" borderId="0" xfId="0" applyNumberFormat="1" applyFont="1" applyAlignment="1">
      <alignment vertical="top"/>
    </xf>
    <xf numFmtId="169" fontId="27" fillId="0" borderId="0" xfId="3" applyNumberFormat="1" applyFont="1" applyAlignment="1">
      <alignment horizontal="center" vertical="top"/>
    </xf>
    <xf numFmtId="10" fontId="6" fillId="0" borderId="0" xfId="3" applyNumberFormat="1" applyFont="1" applyFill="1" applyAlignment="1">
      <alignment vertical="center"/>
    </xf>
    <xf numFmtId="10" fontId="36" fillId="0" borderId="0" xfId="3" applyNumberFormat="1" applyFont="1" applyBorder="1" applyAlignment="1">
      <alignment horizontal="center" vertical="top"/>
    </xf>
    <xf numFmtId="5" fontId="27" fillId="0" borderId="0" xfId="1" applyNumberFormat="1" applyFont="1" applyAlignment="1">
      <alignment horizontal="center" vertical="top"/>
    </xf>
    <xf numFmtId="10" fontId="6" fillId="0" borderId="13" xfId="3" applyNumberFormat="1" applyFont="1" applyFill="1" applyBorder="1" applyAlignment="1">
      <alignment vertical="center"/>
    </xf>
    <xf numFmtId="49" fontId="6" fillId="0" borderId="5" xfId="0" applyNumberFormat="1" applyFont="1" applyFill="1" applyBorder="1" applyAlignment="1">
      <alignment vertical="top" wrapText="1"/>
    </xf>
    <xf numFmtId="164" fontId="6" fillId="0" borderId="16" xfId="0" applyNumberFormat="1" applyFont="1" applyFill="1" applyBorder="1" applyAlignment="1">
      <alignment vertical="top" wrapText="1"/>
    </xf>
    <xf numFmtId="164" fontId="6" fillId="0" borderId="15" xfId="0" applyNumberFormat="1" applyFont="1" applyFill="1" applyBorder="1" applyAlignment="1">
      <alignment vertical="top" wrapText="1"/>
    </xf>
    <xf numFmtId="164" fontId="6" fillId="0" borderId="0" xfId="0" applyNumberFormat="1" applyFont="1" applyFill="1" applyBorder="1" applyAlignment="1">
      <alignment vertical="top" wrapText="1"/>
    </xf>
    <xf numFmtId="164" fontId="6" fillId="0" borderId="13" xfId="0" applyNumberFormat="1" applyFont="1" applyFill="1" applyBorder="1" applyAlignment="1">
      <alignment vertical="top" wrapText="1"/>
    </xf>
    <xf numFmtId="42" fontId="5" fillId="0" borderId="7" xfId="2" applyNumberFormat="1" applyFont="1" applyFill="1" applyBorder="1" applyAlignment="1">
      <alignment vertical="top" wrapText="1"/>
    </xf>
    <xf numFmtId="9" fontId="6" fillId="0" borderId="7" xfId="3" applyFont="1" applyFill="1" applyBorder="1" applyAlignment="1">
      <alignment horizontal="center" vertical="top"/>
    </xf>
    <xf numFmtId="39" fontId="5" fillId="0" borderId="4" xfId="0" applyNumberFormat="1" applyFont="1" applyFill="1" applyBorder="1" applyAlignment="1">
      <alignment horizontal="center" vertical="top"/>
    </xf>
    <xf numFmtId="37" fontId="5" fillId="0" borderId="17" xfId="0" applyNumberFormat="1" applyFont="1" applyFill="1" applyBorder="1" applyAlignment="1">
      <alignment horizontal="center" vertical="top"/>
    </xf>
    <xf numFmtId="39" fontId="6" fillId="0" borderId="2" xfId="0" applyNumberFormat="1" applyFont="1" applyFill="1" applyBorder="1" applyAlignment="1">
      <alignment horizontal="center" vertical="top"/>
    </xf>
    <xf numFmtId="39" fontId="6" fillId="0" borderId="4" xfId="0" applyNumberFormat="1" applyFont="1" applyFill="1" applyBorder="1" applyAlignment="1">
      <alignment horizontal="center" vertical="top"/>
    </xf>
    <xf numFmtId="39" fontId="5" fillId="0" borderId="7" xfId="0" applyNumberFormat="1" applyFont="1" applyFill="1" applyBorder="1" applyAlignment="1">
      <alignment horizontal="center" vertical="top"/>
    </xf>
    <xf numFmtId="43" fontId="6" fillId="0" borderId="7" xfId="3" applyNumberFormat="1" applyFont="1" applyFill="1" applyBorder="1" applyAlignment="1">
      <alignment horizontal="center" vertical="top"/>
    </xf>
    <xf numFmtId="37" fontId="5" fillId="2" borderId="7" xfId="0" applyNumberFormat="1" applyFont="1" applyFill="1" applyBorder="1" applyAlignment="1">
      <alignment horizontal="left" vertical="top"/>
    </xf>
    <xf numFmtId="38" fontId="5" fillId="0" borderId="0" xfId="2" applyNumberFormat="1" applyFont="1" applyFill="1" applyBorder="1" applyAlignment="1">
      <alignment horizontal="right" vertical="center"/>
    </xf>
    <xf numFmtId="165" fontId="5" fillId="0" borderId="20" xfId="3" applyNumberFormat="1" applyFont="1" applyFill="1" applyBorder="1" applyAlignment="1">
      <alignment horizontal="right" vertical="center"/>
    </xf>
    <xf numFmtId="37" fontId="10" fillId="0" borderId="4" xfId="0" applyNumberFormat="1" applyFont="1" applyFill="1" applyBorder="1" applyAlignment="1">
      <alignment horizontal="center" vertical="top"/>
    </xf>
    <xf numFmtId="37" fontId="10" fillId="0" borderId="0" xfId="0" applyNumberFormat="1" applyFont="1" applyFill="1" applyBorder="1" applyAlignment="1">
      <alignment horizontal="center" vertical="center"/>
    </xf>
    <xf numFmtId="37" fontId="40" fillId="0" borderId="0" xfId="0" applyNumberFormat="1" applyFont="1" applyBorder="1" applyAlignment="1">
      <alignment vertical="top" wrapText="1"/>
    </xf>
    <xf numFmtId="10" fontId="5" fillId="0" borderId="1" xfId="3" applyNumberFormat="1" applyFont="1" applyFill="1" applyBorder="1" applyAlignment="1">
      <alignment horizontal="right" vertical="center"/>
    </xf>
    <xf numFmtId="10" fontId="5" fillId="0" borderId="0" xfId="3" applyNumberFormat="1" applyFont="1" applyFill="1" applyBorder="1" applyAlignment="1">
      <alignment horizontal="right" vertical="center"/>
    </xf>
    <xf numFmtId="39" fontId="5" fillId="0" borderId="0" xfId="0" applyNumberFormat="1" applyFont="1" applyFill="1" applyBorder="1" applyAlignment="1">
      <alignment horizontal="right" vertical="top"/>
    </xf>
    <xf numFmtId="0" fontId="0" fillId="0" borderId="0" xfId="0" applyBorder="1" applyAlignment="1">
      <alignment vertical="top"/>
    </xf>
    <xf numFmtId="39" fontId="6" fillId="0" borderId="0" xfId="0" applyNumberFormat="1" applyFont="1" applyFill="1" applyAlignment="1">
      <alignment horizontal="left" vertical="top"/>
    </xf>
    <xf numFmtId="0" fontId="6" fillId="0" borderId="16" xfId="0" applyFont="1" applyFill="1" applyBorder="1" applyAlignment="1">
      <alignment horizontal="center" vertical="top"/>
    </xf>
    <xf numFmtId="39" fontId="6" fillId="0" borderId="0" xfId="1" applyNumberFormat="1" applyFont="1" applyFill="1" applyBorder="1" applyAlignment="1">
      <alignment horizontal="center" vertical="top"/>
    </xf>
    <xf numFmtId="38" fontId="5" fillId="2" borderId="0" xfId="0" applyNumberFormat="1" applyFont="1" applyFill="1" applyAlignment="1">
      <alignment vertical="center"/>
    </xf>
    <xf numFmtId="41" fontId="5" fillId="2" borderId="0" xfId="2" applyNumberFormat="1" applyFont="1" applyFill="1" applyBorder="1" applyAlignment="1">
      <alignment horizontal="center" vertical="center"/>
    </xf>
    <xf numFmtId="41" fontId="5" fillId="2" borderId="1" xfId="2" applyNumberFormat="1" applyFont="1" applyFill="1" applyBorder="1" applyAlignment="1">
      <alignment horizontal="center" vertical="center"/>
    </xf>
    <xf numFmtId="38" fontId="5" fillId="2" borderId="1" xfId="0" applyNumberFormat="1" applyFont="1" applyFill="1" applyBorder="1" applyAlignment="1">
      <alignment horizontal="center" vertical="center"/>
    </xf>
    <xf numFmtId="42" fontId="5" fillId="2" borderId="1" xfId="1" applyNumberFormat="1" applyFont="1" applyFill="1" applyBorder="1" applyAlignment="1">
      <alignment horizontal="center" vertical="center"/>
    </xf>
    <xf numFmtId="0" fontId="6" fillId="0" borderId="1" xfId="0" applyFont="1" applyFill="1" applyBorder="1" applyAlignment="1">
      <alignment horizontal="right" vertical="top"/>
    </xf>
    <xf numFmtId="37" fontId="6" fillId="2" borderId="7" xfId="0" applyNumberFormat="1" applyFont="1" applyFill="1" applyBorder="1" applyAlignment="1">
      <alignment horizontal="left" vertical="top"/>
    </xf>
    <xf numFmtId="43" fontId="6" fillId="0" borderId="0" xfId="0" applyNumberFormat="1" applyFont="1" applyFill="1" applyAlignment="1">
      <alignment vertical="top"/>
    </xf>
    <xf numFmtId="38" fontId="7" fillId="0" borderId="0" xfId="1" applyNumberFormat="1" applyFont="1" applyFill="1" applyBorder="1" applyAlignment="1">
      <alignment horizontal="center" vertical="top"/>
    </xf>
    <xf numFmtId="0" fontId="40" fillId="0" borderId="0" xfId="0" applyFont="1" applyBorder="1" applyAlignment="1">
      <alignment horizontal="right" vertical="top" wrapText="1"/>
    </xf>
    <xf numFmtId="165" fontId="5" fillId="0" borderId="13" xfId="2" applyNumberFormat="1" applyFont="1" applyFill="1" applyBorder="1" applyAlignment="1">
      <alignment horizontal="right" vertical="center"/>
    </xf>
    <xf numFmtId="39" fontId="6" fillId="0" borderId="7" xfId="0" applyNumberFormat="1" applyFont="1" applyFill="1" applyBorder="1" applyAlignment="1">
      <alignment vertical="top"/>
    </xf>
    <xf numFmtId="164" fontId="6" fillId="2" borderId="0" xfId="0" applyNumberFormat="1" applyFont="1" applyFill="1" applyAlignment="1">
      <alignment vertical="top"/>
    </xf>
    <xf numFmtId="0" fontId="6" fillId="2" borderId="0" xfId="0" applyFont="1" applyFill="1" applyAlignment="1">
      <alignment vertical="top"/>
    </xf>
    <xf numFmtId="0" fontId="6" fillId="2" borderId="0" xfId="0" applyFont="1" applyFill="1" applyAlignment="1">
      <alignment horizontal="center" vertical="top"/>
    </xf>
    <xf numFmtId="165" fontId="6" fillId="2" borderId="0" xfId="0" applyNumberFormat="1" applyFont="1" applyFill="1" applyAlignment="1">
      <alignment horizontal="center" vertical="top"/>
    </xf>
    <xf numFmtId="38" fontId="7" fillId="2" borderId="0" xfId="1" applyNumberFormat="1" applyFont="1" applyFill="1" applyBorder="1" applyAlignment="1">
      <alignment vertical="top"/>
    </xf>
    <xf numFmtId="38" fontId="7" fillId="2" borderId="0" xfId="1" applyNumberFormat="1" applyFont="1" applyFill="1" applyBorder="1" applyAlignment="1">
      <alignment horizontal="center" vertical="top"/>
    </xf>
    <xf numFmtId="165" fontId="7" fillId="2" borderId="0" xfId="1" applyNumberFormat="1" applyFont="1" applyFill="1" applyBorder="1" applyAlignment="1">
      <alignment horizontal="right" vertical="top"/>
    </xf>
    <xf numFmtId="165" fontId="6" fillId="2" borderId="0" xfId="0" applyNumberFormat="1" applyFont="1" applyFill="1" applyAlignment="1">
      <alignment vertical="top"/>
    </xf>
    <xf numFmtId="17" fontId="5" fillId="2" borderId="0" xfId="0" applyNumberFormat="1" applyFont="1" applyFill="1" applyBorder="1" applyAlignment="1">
      <alignment vertical="top"/>
    </xf>
    <xf numFmtId="165" fontId="6" fillId="2" borderId="0" xfId="0" applyNumberFormat="1" applyFont="1" applyFill="1" applyBorder="1" applyAlignment="1">
      <alignment horizontal="right" vertical="top"/>
    </xf>
    <xf numFmtId="172" fontId="6" fillId="2" borderId="1" xfId="2" applyNumberFormat="1" applyFont="1" applyFill="1" applyBorder="1" applyAlignment="1">
      <alignment horizontal="right" vertical="top"/>
    </xf>
    <xf numFmtId="0" fontId="6" fillId="2" borderId="0" xfId="0" applyFont="1" applyFill="1" applyAlignment="1">
      <alignment horizontal="right" vertical="top"/>
    </xf>
    <xf numFmtId="173" fontId="6" fillId="2" borderId="1" xfId="2" applyNumberFormat="1" applyFont="1" applyFill="1" applyBorder="1" applyAlignment="1">
      <alignment horizontal="center" vertical="top"/>
    </xf>
    <xf numFmtId="173" fontId="6" fillId="2" borderId="1" xfId="2" applyNumberFormat="1" applyFont="1" applyFill="1" applyBorder="1" applyAlignment="1">
      <alignment vertical="top"/>
    </xf>
    <xf numFmtId="17" fontId="6" fillId="2" borderId="0" xfId="0" applyNumberFormat="1" applyFont="1" applyFill="1" applyBorder="1" applyAlignment="1">
      <alignment vertical="top"/>
    </xf>
    <xf numFmtId="0" fontId="6" fillId="2" borderId="0" xfId="0" applyFont="1" applyFill="1" applyBorder="1" applyAlignment="1">
      <alignment horizontal="right" vertical="top"/>
    </xf>
    <xf numFmtId="164" fontId="6" fillId="2" borderId="0" xfId="0" applyNumberFormat="1" applyFont="1" applyFill="1" applyBorder="1" applyAlignment="1">
      <alignment horizontal="center" vertical="top"/>
    </xf>
    <xf numFmtId="164" fontId="15" fillId="2" borderId="0" xfId="0" applyNumberFormat="1" applyFont="1" applyFill="1" applyBorder="1" applyAlignment="1">
      <alignment horizontal="center" vertical="top"/>
    </xf>
    <xf numFmtId="0" fontId="6" fillId="2" borderId="0" xfId="0" applyFont="1" applyFill="1" applyBorder="1" applyAlignment="1">
      <alignment vertical="top"/>
    </xf>
    <xf numFmtId="165" fontId="6" fillId="2" borderId="0" xfId="0" applyNumberFormat="1" applyFont="1" applyFill="1" applyAlignment="1">
      <alignment horizontal="right" vertical="top"/>
    </xf>
    <xf numFmtId="165" fontId="6" fillId="2" borderId="0" xfId="0" applyNumberFormat="1" applyFont="1" applyFill="1" applyBorder="1" applyAlignment="1">
      <alignment vertical="top"/>
    </xf>
    <xf numFmtId="167" fontId="6" fillId="2" borderId="0" xfId="0" applyNumberFormat="1" applyFont="1" applyFill="1" applyBorder="1" applyAlignment="1">
      <alignment vertical="top"/>
    </xf>
    <xf numFmtId="164" fontId="6" fillId="2" borderId="0" xfId="0" applyNumberFormat="1" applyFont="1" applyFill="1" applyBorder="1" applyAlignment="1">
      <alignment vertical="top"/>
    </xf>
    <xf numFmtId="0" fontId="6" fillId="2" borderId="0" xfId="5" applyFont="1" applyFill="1" applyAlignment="1">
      <alignment vertical="top"/>
    </xf>
    <xf numFmtId="165" fontId="5" fillId="2" borderId="0" xfId="5" applyNumberFormat="1" applyFont="1" applyFill="1" applyBorder="1" applyAlignment="1">
      <alignment horizontal="right" vertical="top"/>
    </xf>
    <xf numFmtId="165" fontId="6" fillId="2" borderId="0" xfId="5" applyNumberFormat="1" applyFont="1" applyFill="1" applyAlignment="1">
      <alignment horizontal="right" vertical="top"/>
    </xf>
    <xf numFmtId="165" fontId="6" fillId="2" borderId="0" xfId="5" applyNumberFormat="1" applyFont="1" applyFill="1" applyBorder="1" applyAlignment="1">
      <alignment horizontal="right" vertical="top"/>
    </xf>
    <xf numFmtId="0" fontId="6" fillId="2" borderId="1" xfId="5" applyNumberFormat="1" applyFont="1" applyFill="1" applyBorder="1" applyAlignment="1">
      <alignment horizontal="center" vertical="top"/>
    </xf>
    <xf numFmtId="0" fontId="6" fillId="2" borderId="16" xfId="5" applyNumberFormat="1" applyFont="1" applyFill="1" applyBorder="1" applyAlignment="1">
      <alignment horizontal="center" vertical="top"/>
    </xf>
    <xf numFmtId="164" fontId="6" fillId="2" borderId="0" xfId="2" applyNumberFormat="1" applyFont="1" applyFill="1" applyBorder="1" applyAlignment="1">
      <alignment vertical="top"/>
    </xf>
    <xf numFmtId="6" fontId="6" fillId="2" borderId="0" xfId="0" applyNumberFormat="1" applyFont="1" applyFill="1" applyBorder="1" applyAlignment="1">
      <alignment vertical="top"/>
    </xf>
    <xf numFmtId="0" fontId="13" fillId="2" borderId="0" xfId="0" applyFont="1" applyFill="1" applyBorder="1" applyAlignment="1">
      <alignment vertical="top" wrapText="1"/>
    </xf>
    <xf numFmtId="0" fontId="5" fillId="2" borderId="0" xfId="0" applyFont="1" applyFill="1" applyAlignment="1">
      <alignment vertical="top" wrapText="1"/>
    </xf>
    <xf numFmtId="37" fontId="5" fillId="2" borderId="0" xfId="0" applyNumberFormat="1" applyFont="1" applyFill="1" applyBorder="1" applyAlignment="1">
      <alignment vertical="top"/>
    </xf>
    <xf numFmtId="165" fontId="15" fillId="2" borderId="0" xfId="0" applyNumberFormat="1" applyFont="1" applyFill="1" applyBorder="1" applyAlignment="1">
      <alignment horizontal="right" vertical="top"/>
    </xf>
    <xf numFmtId="165" fontId="14" fillId="2" borderId="0" xfId="1" applyNumberFormat="1" applyFont="1" applyFill="1" applyBorder="1" applyAlignment="1">
      <alignment vertical="top"/>
    </xf>
    <xf numFmtId="37" fontId="5" fillId="2" borderId="0" xfId="0" applyNumberFormat="1" applyFont="1" applyFill="1" applyBorder="1" applyAlignment="1">
      <alignment horizontal="left" vertical="top"/>
    </xf>
    <xf numFmtId="0" fontId="6" fillId="2" borderId="0" xfId="0" applyFont="1" applyFill="1" applyBorder="1" applyAlignment="1">
      <alignment horizontal="center" vertical="top"/>
    </xf>
    <xf numFmtId="0" fontId="13" fillId="2" borderId="0" xfId="0" applyFont="1" applyFill="1" applyAlignment="1">
      <alignment horizontal="center" vertical="top" wrapText="1"/>
    </xf>
    <xf numFmtId="0" fontId="6" fillId="2" borderId="0" xfId="0" applyFont="1" applyFill="1" applyAlignment="1">
      <alignment vertical="top" wrapText="1"/>
    </xf>
    <xf numFmtId="39" fontId="6" fillId="2" borderId="0" xfId="0" applyNumberFormat="1" applyFont="1" applyFill="1" applyBorder="1" applyAlignment="1">
      <alignment vertical="top"/>
    </xf>
    <xf numFmtId="165" fontId="6" fillId="2" borderId="0" xfId="2" applyNumberFormat="1" applyFont="1" applyFill="1" applyBorder="1" applyAlignment="1">
      <alignment horizontal="right" vertical="top"/>
    </xf>
    <xf numFmtId="165" fontId="6" fillId="2" borderId="0" xfId="0" applyNumberFormat="1" applyFont="1" applyFill="1" applyBorder="1" applyAlignment="1">
      <alignment horizontal="center" vertical="top"/>
    </xf>
    <xf numFmtId="41" fontId="6" fillId="2" borderId="0" xfId="2" applyNumberFormat="1" applyFont="1" applyFill="1" applyBorder="1" applyAlignment="1">
      <alignment horizontal="right" vertical="top"/>
    </xf>
    <xf numFmtId="39" fontId="5" fillId="2" borderId="0" xfId="0" applyNumberFormat="1" applyFont="1" applyFill="1" applyBorder="1" applyAlignment="1">
      <alignment horizontal="right" vertical="top"/>
    </xf>
    <xf numFmtId="165" fontId="5" fillId="2" borderId="10" xfId="2" applyNumberFormat="1" applyFont="1" applyFill="1" applyBorder="1" applyAlignment="1">
      <alignment horizontal="right" vertical="top"/>
    </xf>
    <xf numFmtId="165" fontId="5" fillId="2" borderId="10" xfId="2" applyNumberFormat="1" applyFont="1" applyFill="1" applyBorder="1" applyAlignment="1">
      <alignment vertical="top"/>
    </xf>
    <xf numFmtId="7" fontId="6" fillId="2" borderId="0" xfId="0" applyNumberFormat="1" applyFont="1" applyFill="1" applyBorder="1" applyAlignment="1">
      <alignment horizontal="center" vertical="top"/>
    </xf>
    <xf numFmtId="39" fontId="5" fillId="2" borderId="0" xfId="0" applyNumberFormat="1" applyFont="1" applyFill="1" applyBorder="1" applyAlignment="1">
      <alignment vertical="top"/>
    </xf>
    <xf numFmtId="41" fontId="6" fillId="2" borderId="1" xfId="2" applyNumberFormat="1" applyFont="1" applyFill="1" applyBorder="1" applyAlignment="1">
      <alignment horizontal="right" vertical="top"/>
    </xf>
    <xf numFmtId="165" fontId="5" fillId="2" borderId="0" xfId="2" applyNumberFormat="1" applyFont="1" applyFill="1" applyBorder="1" applyAlignment="1">
      <alignment horizontal="right" vertical="top"/>
    </xf>
    <xf numFmtId="165" fontId="5" fillId="2" borderId="0" xfId="2" applyNumberFormat="1" applyFont="1" applyFill="1" applyBorder="1" applyAlignment="1">
      <alignment vertical="top"/>
    </xf>
    <xf numFmtId="39" fontId="5" fillId="2" borderId="0" xfId="0" applyNumberFormat="1" applyFont="1" applyFill="1" applyBorder="1" applyAlignment="1">
      <alignment horizontal="right" vertical="top" wrapText="1"/>
    </xf>
    <xf numFmtId="165" fontId="5" fillId="2" borderId="18" xfId="2" applyNumberFormat="1" applyFont="1" applyFill="1" applyBorder="1" applyAlignment="1">
      <alignment horizontal="right" vertical="top"/>
    </xf>
    <xf numFmtId="39" fontId="6" fillId="2" borderId="0" xfId="5" applyNumberFormat="1" applyFont="1" applyFill="1" applyBorder="1" applyAlignment="1">
      <alignment vertical="top"/>
    </xf>
    <xf numFmtId="39" fontId="13" fillId="2" borderId="0" xfId="5" applyNumberFormat="1" applyFont="1" applyFill="1" applyBorder="1" applyAlignment="1">
      <alignment horizontal="center" vertical="top"/>
    </xf>
    <xf numFmtId="165" fontId="6" fillId="2" borderId="0" xfId="2" applyNumberFormat="1" applyFont="1" applyFill="1" applyAlignment="1">
      <alignment vertical="center" wrapText="1"/>
    </xf>
    <xf numFmtId="41" fontId="6" fillId="2" borderId="0" xfId="5" applyNumberFormat="1" applyFont="1" applyFill="1" applyAlignment="1">
      <alignment vertical="center" wrapText="1"/>
    </xf>
    <xf numFmtId="0" fontId="6" fillId="2" borderId="0" xfId="0" applyFont="1" applyFill="1" applyBorder="1" applyAlignment="1">
      <alignment horizontal="left" vertical="top"/>
    </xf>
    <xf numFmtId="43" fontId="6" fillId="2" borderId="0" xfId="1" applyFont="1" applyFill="1" applyAlignment="1">
      <alignment vertical="top"/>
    </xf>
    <xf numFmtId="164" fontId="6" fillId="2" borderId="0" xfId="1" applyNumberFormat="1" applyFont="1" applyFill="1" applyAlignment="1">
      <alignment vertical="top"/>
    </xf>
    <xf numFmtId="39" fontId="6" fillId="2" borderId="0" xfId="5" applyNumberFormat="1" applyFont="1" applyFill="1" applyBorder="1" applyAlignment="1">
      <alignment horizontal="left" vertical="top"/>
    </xf>
    <xf numFmtId="165" fontId="5" fillId="2" borderId="0" xfId="2" applyNumberFormat="1" applyFont="1" applyFill="1" applyAlignment="1">
      <alignment horizontal="right" vertical="top" wrapText="1"/>
    </xf>
    <xf numFmtId="41" fontId="6" fillId="2" borderId="0" xfId="5" applyNumberFormat="1" applyFont="1" applyFill="1" applyAlignment="1">
      <alignment horizontal="right" vertical="top" wrapText="1"/>
    </xf>
    <xf numFmtId="165" fontId="5" fillId="2" borderId="18" xfId="2" applyNumberFormat="1" applyFont="1" applyFill="1" applyBorder="1" applyAlignment="1">
      <alignment horizontal="right" vertical="top" wrapText="1"/>
    </xf>
    <xf numFmtId="39" fontId="13" fillId="2" borderId="0" xfId="5" applyNumberFormat="1" applyFont="1" applyFill="1" applyBorder="1" applyAlignment="1">
      <alignment vertical="top"/>
    </xf>
    <xf numFmtId="165" fontId="13" fillId="2" borderId="0" xfId="5" applyNumberFormat="1" applyFont="1" applyFill="1" applyAlignment="1">
      <alignment horizontal="center" vertical="top" wrapText="1"/>
    </xf>
    <xf numFmtId="3" fontId="6" fillId="2" borderId="0" xfId="5" applyNumberFormat="1" applyFont="1" applyFill="1" applyBorder="1" applyAlignment="1">
      <alignment vertical="top"/>
    </xf>
    <xf numFmtId="41" fontId="6" fillId="2" borderId="1" xfId="0" applyNumberFormat="1" applyFont="1" applyFill="1" applyBorder="1" applyAlignment="1">
      <alignment horizontal="right" vertical="top"/>
    </xf>
    <xf numFmtId="39" fontId="6" fillId="2" borderId="0" xfId="0" applyNumberFormat="1" applyFont="1" applyFill="1" applyBorder="1" applyAlignment="1">
      <alignment horizontal="centerContinuous" vertical="top"/>
    </xf>
    <xf numFmtId="3" fontId="5" fillId="2" borderId="0" xfId="5" applyNumberFormat="1" applyFont="1" applyFill="1" applyBorder="1" applyAlignment="1">
      <alignment horizontal="left" vertical="top"/>
    </xf>
    <xf numFmtId="165" fontId="14" fillId="2" borderId="0" xfId="1" applyNumberFormat="1" applyFont="1" applyFill="1" applyBorder="1" applyAlignment="1">
      <alignment horizontal="right" vertical="top"/>
    </xf>
    <xf numFmtId="6" fontId="6" fillId="2" borderId="0" xfId="1" applyNumberFormat="1" applyFont="1" applyFill="1" applyAlignment="1">
      <alignment vertical="top"/>
    </xf>
    <xf numFmtId="165" fontId="13" fillId="2" borderId="0" xfId="0" applyNumberFormat="1" applyFont="1" applyFill="1" applyBorder="1" applyAlignment="1">
      <alignment horizontal="center" vertical="top"/>
    </xf>
    <xf numFmtId="6" fontId="6" fillId="2" borderId="0" xfId="0" applyNumberFormat="1" applyFont="1" applyFill="1" applyAlignment="1">
      <alignment vertical="top"/>
    </xf>
    <xf numFmtId="165" fontId="6" fillId="2" borderId="0" xfId="2" applyNumberFormat="1" applyFont="1" applyFill="1" applyAlignment="1">
      <alignment horizontal="right" vertical="top"/>
    </xf>
    <xf numFmtId="43" fontId="6" fillId="2" borderId="0" xfId="1" applyFont="1" applyFill="1" applyBorder="1" applyAlignment="1">
      <alignment vertical="top"/>
    </xf>
    <xf numFmtId="3" fontId="5" fillId="2" borderId="0" xfId="5" applyNumberFormat="1" applyFont="1" applyFill="1" applyBorder="1" applyAlignment="1">
      <alignment vertical="top"/>
    </xf>
    <xf numFmtId="165" fontId="5" fillId="2" borderId="16" xfId="2" applyNumberFormat="1" applyFont="1" applyFill="1" applyBorder="1" applyAlignment="1">
      <alignment horizontal="right" vertical="top"/>
    </xf>
    <xf numFmtId="0" fontId="5" fillId="2" borderId="0" xfId="0" applyFont="1" applyFill="1" applyAlignment="1">
      <alignment horizontal="left" vertical="top" indent="1"/>
    </xf>
    <xf numFmtId="170" fontId="6" fillId="2" borderId="0" xfId="2" applyNumberFormat="1" applyFont="1" applyFill="1" applyBorder="1" applyAlignment="1">
      <alignment horizontal="right" vertical="top"/>
    </xf>
    <xf numFmtId="39" fontId="15" fillId="2" borderId="0" xfId="0" applyNumberFormat="1" applyFont="1" applyFill="1" applyBorder="1" applyAlignment="1">
      <alignment horizontal="center" vertical="top"/>
    </xf>
    <xf numFmtId="10" fontId="17" fillId="2" borderId="0" xfId="3" applyNumberFormat="1" applyFont="1" applyFill="1" applyBorder="1" applyAlignment="1">
      <alignment vertical="top"/>
    </xf>
    <xf numFmtId="39" fontId="13" fillId="2" borderId="0" xfId="0" applyNumberFormat="1" applyFont="1" applyFill="1" applyBorder="1" applyAlignment="1">
      <alignment horizontal="center" vertical="top"/>
    </xf>
    <xf numFmtId="39" fontId="5" fillId="2" borderId="0" xfId="0" applyNumberFormat="1" applyFont="1" applyFill="1" applyBorder="1" applyAlignment="1">
      <alignment horizontal="left" vertical="top"/>
    </xf>
    <xf numFmtId="165" fontId="5" fillId="2" borderId="0" xfId="0" applyNumberFormat="1" applyFont="1" applyFill="1" applyBorder="1" applyAlignment="1">
      <alignment horizontal="right" vertical="top"/>
    </xf>
    <xf numFmtId="10" fontId="6" fillId="2" borderId="0" xfId="3" applyNumberFormat="1" applyFont="1" applyFill="1" applyBorder="1" applyAlignment="1">
      <alignment vertical="top"/>
    </xf>
    <xf numFmtId="43" fontId="6" fillId="2" borderId="0" xfId="0" applyNumberFormat="1" applyFont="1" applyFill="1" applyAlignment="1">
      <alignment vertical="top"/>
    </xf>
    <xf numFmtId="165" fontId="5" fillId="2" borderId="0" xfId="0" applyNumberFormat="1" applyFont="1" applyFill="1" applyAlignment="1">
      <alignment vertical="top"/>
    </xf>
    <xf numFmtId="39" fontId="6" fillId="2" borderId="0" xfId="0" applyNumberFormat="1" applyFont="1" applyFill="1" applyBorder="1" applyAlignment="1">
      <alignment horizontal="left" vertical="top" wrapText="1"/>
    </xf>
    <xf numFmtId="0" fontId="5" fillId="2" borderId="0" xfId="0" applyFont="1" applyFill="1" applyBorder="1" applyAlignment="1">
      <alignment vertical="top"/>
    </xf>
    <xf numFmtId="165" fontId="6" fillId="2" borderId="0" xfId="1" applyNumberFormat="1" applyFont="1" applyFill="1" applyBorder="1" applyAlignment="1">
      <alignment vertical="top"/>
    </xf>
    <xf numFmtId="164" fontId="6" fillId="2" borderId="0" xfId="1" applyNumberFormat="1" applyFont="1" applyFill="1" applyBorder="1" applyAlignment="1">
      <alignment vertical="top"/>
    </xf>
    <xf numFmtId="37" fontId="31" fillId="2" borderId="1" xfId="0" applyNumberFormat="1" applyFont="1" applyFill="1" applyBorder="1" applyAlignment="1">
      <alignment vertical="center"/>
    </xf>
    <xf numFmtId="165" fontId="31" fillId="2" borderId="1" xfId="0" applyNumberFormat="1" applyFont="1" applyFill="1" applyBorder="1" applyAlignment="1">
      <alignment vertical="center"/>
    </xf>
    <xf numFmtId="37" fontId="6" fillId="2" borderId="0" xfId="0" applyNumberFormat="1" applyFont="1" applyFill="1" applyBorder="1" applyAlignment="1">
      <alignment vertical="center"/>
    </xf>
    <xf numFmtId="165" fontId="6" fillId="2" borderId="0" xfId="0" applyNumberFormat="1" applyFont="1" applyFill="1" applyBorder="1" applyAlignment="1">
      <alignment vertical="center"/>
    </xf>
    <xf numFmtId="165" fontId="6" fillId="2" borderId="0" xfId="0" applyNumberFormat="1" applyFont="1" applyFill="1" applyBorder="1" applyAlignment="1">
      <alignment horizontal="center" vertical="center"/>
    </xf>
    <xf numFmtId="37" fontId="6" fillId="2" borderId="0" xfId="0" applyNumberFormat="1" applyFont="1" applyFill="1" applyAlignment="1">
      <alignment vertical="center"/>
    </xf>
    <xf numFmtId="165" fontId="6" fillId="2" borderId="0" xfId="0" applyNumberFormat="1" applyFont="1" applyFill="1" applyAlignment="1">
      <alignment vertical="center"/>
    </xf>
    <xf numFmtId="37" fontId="6" fillId="2" borderId="1" xfId="2" applyNumberFormat="1" applyFont="1" applyFill="1" applyBorder="1" applyAlignment="1">
      <alignment vertical="center"/>
    </xf>
    <xf numFmtId="165" fontId="6" fillId="2" borderId="1" xfId="2" applyNumberFormat="1" applyFont="1" applyFill="1" applyBorder="1" applyAlignment="1">
      <alignment vertical="center"/>
    </xf>
    <xf numFmtId="165" fontId="5" fillId="2" borderId="1" xfId="2" applyNumberFormat="1" applyFont="1" applyFill="1" applyBorder="1" applyAlignment="1">
      <alignment horizontal="center" vertical="center"/>
    </xf>
    <xf numFmtId="165" fontId="6" fillId="2" borderId="0" xfId="2" applyNumberFormat="1" applyFont="1" applyFill="1" applyBorder="1" applyAlignment="1">
      <alignment horizontal="center" vertical="center"/>
    </xf>
    <xf numFmtId="165" fontId="6" fillId="2" borderId="0" xfId="1" applyNumberFormat="1" applyFont="1" applyFill="1" applyAlignment="1">
      <alignment vertical="top"/>
    </xf>
    <xf numFmtId="5" fontId="27" fillId="0" borderId="0" xfId="0" applyNumberFormat="1" applyFont="1" applyAlignment="1">
      <alignment horizontal="center" vertical="top"/>
    </xf>
    <xf numFmtId="37" fontId="40" fillId="0" borderId="0" xfId="0" applyNumberFormat="1" applyFont="1" applyBorder="1" applyAlignment="1">
      <alignment horizontal="center" vertical="top" wrapText="1"/>
    </xf>
    <xf numFmtId="0" fontId="6" fillId="0" borderId="0" xfId="0" applyFont="1" applyFill="1" applyAlignment="1">
      <alignment vertical="top" wrapText="1"/>
    </xf>
    <xf numFmtId="38" fontId="45" fillId="2" borderId="0" xfId="1" applyNumberFormat="1" applyFont="1" applyFill="1" applyBorder="1" applyAlignment="1">
      <alignment vertical="center" wrapText="1"/>
    </xf>
    <xf numFmtId="167" fontId="6" fillId="2" borderId="10" xfId="2" applyNumberFormat="1" applyFont="1" applyFill="1" applyBorder="1" applyAlignment="1">
      <alignment horizontal="right" vertical="top"/>
    </xf>
    <xf numFmtId="49" fontId="6" fillId="2" borderId="7" xfId="2" applyNumberFormat="1" applyFont="1" applyFill="1" applyBorder="1" applyAlignment="1">
      <alignment horizontal="center" vertical="top"/>
    </xf>
    <xf numFmtId="38" fontId="5" fillId="0" borderId="0" xfId="2" applyNumberFormat="1" applyFont="1" applyFill="1" applyBorder="1" applyAlignment="1">
      <alignment horizontal="right" vertical="center"/>
    </xf>
    <xf numFmtId="0" fontId="16" fillId="0" borderId="1" xfId="0" applyFont="1" applyBorder="1" applyAlignment="1">
      <alignment horizontal="right"/>
    </xf>
    <xf numFmtId="0" fontId="9" fillId="0" borderId="13" xfId="0" applyFont="1" applyBorder="1"/>
    <xf numFmtId="0" fontId="9" fillId="0" borderId="14" xfId="0" applyFont="1" applyBorder="1"/>
    <xf numFmtId="37" fontId="6" fillId="0" borderId="6" xfId="0" applyNumberFormat="1" applyFont="1" applyFill="1" applyBorder="1" applyAlignment="1">
      <alignment horizontal="left" vertical="center"/>
    </xf>
    <xf numFmtId="0" fontId="47" fillId="0" borderId="0" xfId="0" applyFont="1" applyAlignment="1">
      <alignment vertical="top"/>
    </xf>
    <xf numFmtId="39" fontId="5" fillId="0" borderId="0" xfId="0" applyNumberFormat="1" applyFont="1" applyFill="1" applyBorder="1" applyAlignment="1">
      <alignment horizontal="right" vertical="top"/>
    </xf>
    <xf numFmtId="0" fontId="6" fillId="0" borderId="0" xfId="0" applyFont="1" applyFill="1" applyAlignment="1">
      <alignment horizontal="left" vertical="top"/>
    </xf>
    <xf numFmtId="5" fontId="47" fillId="0" borderId="0" xfId="0" applyNumberFormat="1" applyFont="1" applyAlignment="1">
      <alignment vertical="top"/>
    </xf>
    <xf numFmtId="49" fontId="47" fillId="0" borderId="0" xfId="0" applyNumberFormat="1" applyFont="1" applyAlignment="1">
      <alignment horizontal="center" vertical="top"/>
    </xf>
    <xf numFmtId="0" fontId="48" fillId="0" borderId="0" xfId="0" applyFont="1" applyAlignment="1">
      <alignment horizontal="center" vertical="top"/>
    </xf>
    <xf numFmtId="0" fontId="47" fillId="0" borderId="0" xfId="0" applyFont="1" applyAlignment="1">
      <alignment horizontal="center" vertical="top"/>
    </xf>
    <xf numFmtId="166" fontId="47" fillId="0" borderId="0" xfId="0" applyNumberFormat="1" applyFont="1" applyAlignment="1">
      <alignment horizontal="left" vertical="top"/>
    </xf>
    <xf numFmtId="0" fontId="47" fillId="0" borderId="0" xfId="0" applyFont="1" applyAlignment="1">
      <alignment horizontal="left" vertical="top"/>
    </xf>
    <xf numFmtId="49" fontId="47" fillId="0" borderId="0" xfId="0" applyNumberFormat="1" applyFont="1" applyAlignment="1">
      <alignment horizontal="right" vertical="top"/>
    </xf>
    <xf numFmtId="0" fontId="48" fillId="0" borderId="0" xfId="0" applyFont="1" applyAlignment="1">
      <alignment horizontal="centerContinuous" vertical="top"/>
    </xf>
    <xf numFmtId="0" fontId="48" fillId="0" borderId="0" xfId="0" applyFont="1" applyAlignment="1">
      <alignment vertical="top"/>
    </xf>
    <xf numFmtId="0" fontId="47" fillId="0" borderId="0" xfId="0" applyFont="1" applyAlignment="1">
      <alignment horizontal="right" vertical="top"/>
    </xf>
    <xf numFmtId="39" fontId="47" fillId="0" borderId="0" xfId="0" applyNumberFormat="1" applyFont="1" applyAlignment="1">
      <alignment vertical="top"/>
    </xf>
    <xf numFmtId="42" fontId="47" fillId="0" borderId="0" xfId="0" applyNumberFormat="1" applyFont="1" applyBorder="1" applyAlignment="1">
      <alignment horizontal="centerContinuous" vertical="top"/>
    </xf>
    <xf numFmtId="0" fontId="47" fillId="0" borderId="0" xfId="0" applyFont="1" applyAlignment="1">
      <alignment horizontal="centerContinuous" vertical="top"/>
    </xf>
    <xf numFmtId="0" fontId="47" fillId="0" borderId="0" xfId="0" applyFont="1" applyBorder="1" applyAlignment="1">
      <alignment vertical="top"/>
    </xf>
    <xf numFmtId="0" fontId="47" fillId="0" borderId="1" xfId="0" applyFont="1" applyBorder="1" applyAlignment="1">
      <alignment vertical="top"/>
    </xf>
    <xf numFmtId="5" fontId="47" fillId="0" borderId="0" xfId="0" applyNumberFormat="1" applyFont="1" applyAlignment="1">
      <alignment horizontal="centerContinuous" vertical="top"/>
    </xf>
    <xf numFmtId="7" fontId="47" fillId="0" borderId="0" xfId="0" applyNumberFormat="1" applyFont="1" applyAlignment="1">
      <alignment horizontal="centerContinuous" vertical="top"/>
    </xf>
    <xf numFmtId="7" fontId="47" fillId="0" borderId="0" xfId="0" applyNumberFormat="1" applyFont="1" applyAlignment="1">
      <alignment horizontal="center" vertical="top"/>
    </xf>
    <xf numFmtId="0" fontId="47" fillId="0" borderId="0" xfId="0" applyFont="1" applyBorder="1" applyAlignment="1">
      <alignment horizontal="center" vertical="top"/>
    </xf>
    <xf numFmtId="0" fontId="48" fillId="0" borderId="0" xfId="0" applyFont="1" applyBorder="1" applyAlignment="1">
      <alignment horizontal="centerContinuous" vertical="top"/>
    </xf>
    <xf numFmtId="0" fontId="48" fillId="0" borderId="0" xfId="0" applyFont="1" applyBorder="1" applyAlignment="1">
      <alignment horizontal="center" vertical="top"/>
    </xf>
    <xf numFmtId="42" fontId="47" fillId="0" borderId="0" xfId="0" applyNumberFormat="1" applyFont="1" applyBorder="1" applyAlignment="1">
      <alignment vertical="top"/>
    </xf>
    <xf numFmtId="5" fontId="47" fillId="0" borderId="0" xfId="0" applyNumberFormat="1" applyFont="1" applyBorder="1" applyAlignment="1">
      <alignment vertical="top"/>
    </xf>
    <xf numFmtId="49" fontId="47" fillId="0" borderId="0" xfId="0" applyNumberFormat="1" applyFont="1" applyAlignment="1">
      <alignment horizontal="left" vertical="top"/>
    </xf>
    <xf numFmtId="42" fontId="48" fillId="0" borderId="18" xfId="0" applyNumberFormat="1" applyFont="1" applyBorder="1" applyAlignment="1">
      <alignment horizontal="centerContinuous" vertical="top"/>
    </xf>
    <xf numFmtId="42" fontId="47" fillId="2" borderId="18" xfId="0" applyNumberFormat="1" applyFont="1" applyFill="1" applyBorder="1" applyAlignment="1">
      <alignment vertical="top"/>
    </xf>
    <xf numFmtId="0" fontId="6" fillId="0" borderId="9" xfId="0" applyFont="1" applyFill="1" applyBorder="1" applyAlignment="1">
      <alignment horizontal="left" vertical="top"/>
    </xf>
    <xf numFmtId="42" fontId="6" fillId="0" borderId="0" xfId="0" applyNumberFormat="1" applyFont="1" applyFill="1" applyAlignment="1">
      <alignment vertical="top"/>
    </xf>
    <xf numFmtId="44" fontId="6" fillId="0" borderId="0" xfId="0" applyNumberFormat="1" applyFont="1" applyFill="1" applyAlignment="1">
      <alignment vertical="top"/>
    </xf>
    <xf numFmtId="3" fontId="5" fillId="2" borderId="7" xfId="2" applyNumberFormat="1" applyFont="1" applyFill="1" applyBorder="1" applyAlignment="1" applyProtection="1">
      <alignment horizontal="right" vertical="top"/>
    </xf>
    <xf numFmtId="3" fontId="6" fillId="2" borderId="7" xfId="1" applyNumberFormat="1" applyFont="1" applyFill="1" applyBorder="1" applyAlignment="1">
      <alignment horizontal="right" vertical="top"/>
    </xf>
    <xf numFmtId="3" fontId="6" fillId="2" borderId="9" xfId="1" applyNumberFormat="1" applyFont="1" applyFill="1" applyBorder="1" applyAlignment="1" applyProtection="1">
      <alignment horizontal="right" vertical="top"/>
      <protection locked="0"/>
    </xf>
    <xf numFmtId="3" fontId="6" fillId="2" borderId="8" xfId="1" applyNumberFormat="1" applyFont="1" applyFill="1" applyBorder="1" applyAlignment="1">
      <alignment horizontal="right" vertical="top"/>
    </xf>
    <xf numFmtId="3" fontId="6" fillId="2" borderId="4" xfId="1" applyNumberFormat="1" applyFont="1" applyFill="1" applyBorder="1" applyAlignment="1" applyProtection="1">
      <alignment horizontal="right" vertical="top"/>
      <protection locked="0"/>
    </xf>
    <xf numFmtId="3" fontId="6" fillId="0" borderId="8" xfId="1" applyNumberFormat="1" applyFont="1" applyFill="1" applyBorder="1" applyAlignment="1">
      <alignment horizontal="right" vertical="top"/>
    </xf>
    <xf numFmtId="164" fontId="5" fillId="2" borderId="13" xfId="0" applyNumberFormat="1" applyFont="1" applyFill="1" applyBorder="1" applyAlignment="1">
      <alignment horizontal="center" vertical="top" wrapText="1"/>
    </xf>
    <xf numFmtId="37" fontId="6" fillId="0" borderId="0" xfId="1" applyNumberFormat="1" applyFont="1" applyFill="1" applyAlignment="1">
      <alignment horizontal="right" vertical="top"/>
    </xf>
    <xf numFmtId="37" fontId="6" fillId="0" borderId="0" xfId="0" applyNumberFormat="1" applyFont="1" applyFill="1" applyAlignment="1">
      <alignment horizontal="center" vertical="top"/>
    </xf>
    <xf numFmtId="37" fontId="6" fillId="0" borderId="0" xfId="0" applyNumberFormat="1" applyFont="1" applyFill="1" applyAlignment="1">
      <alignment horizontal="right" vertical="top"/>
    </xf>
    <xf numFmtId="37" fontId="7" fillId="0" borderId="0" xfId="1" applyNumberFormat="1" applyFont="1" applyFill="1" applyBorder="1" applyAlignment="1">
      <alignment horizontal="right" vertical="top"/>
    </xf>
    <xf numFmtId="37" fontId="7" fillId="0" borderId="0" xfId="1" applyNumberFormat="1" applyFont="1" applyFill="1" applyBorder="1" applyAlignment="1">
      <alignment vertical="top"/>
    </xf>
    <xf numFmtId="37" fontId="7" fillId="0" borderId="0" xfId="1" applyNumberFormat="1" applyFont="1" applyFill="1" applyBorder="1" applyAlignment="1">
      <alignment horizontal="center" vertical="top"/>
    </xf>
    <xf numFmtId="37" fontId="9" fillId="0" borderId="0" xfId="0" applyNumberFormat="1" applyFont="1" applyFill="1" applyAlignment="1">
      <alignment vertical="top"/>
    </xf>
    <xf numFmtId="37" fontId="7" fillId="0" borderId="0" xfId="1" applyNumberFormat="1" applyFont="1" applyFill="1" applyBorder="1" applyAlignment="1">
      <alignment horizontal="left" vertical="top"/>
    </xf>
    <xf numFmtId="37" fontId="5" fillId="0" borderId="7" xfId="1" applyNumberFormat="1" applyFont="1" applyFill="1" applyBorder="1" applyAlignment="1">
      <alignment horizontal="center" vertical="top"/>
    </xf>
    <xf numFmtId="37" fontId="5" fillId="0" borderId="7" xfId="1" applyNumberFormat="1" applyFont="1" applyFill="1" applyBorder="1" applyAlignment="1">
      <alignment horizontal="center" vertical="top" wrapText="1"/>
    </xf>
    <xf numFmtId="37" fontId="5" fillId="0" borderId="7" xfId="0" applyNumberFormat="1" applyFont="1" applyFill="1" applyBorder="1" applyAlignment="1">
      <alignment horizontal="center" vertical="top" wrapText="1"/>
    </xf>
    <xf numFmtId="37" fontId="6" fillId="2" borderId="4" xfId="2" applyNumberFormat="1" applyFont="1" applyFill="1" applyBorder="1" applyAlignment="1" applyProtection="1">
      <alignment horizontal="right" vertical="top"/>
    </xf>
    <xf numFmtId="37" fontId="6" fillId="0" borderId="7" xfId="0" applyNumberFormat="1" applyFont="1" applyFill="1" applyBorder="1" applyAlignment="1">
      <alignment vertical="top" wrapText="1"/>
    </xf>
    <xf numFmtId="37" fontId="6" fillId="2" borderId="10" xfId="1" applyNumberFormat="1" applyFont="1" applyFill="1" applyBorder="1" applyAlignment="1" applyProtection="1">
      <alignment horizontal="right" vertical="top"/>
      <protection locked="0"/>
    </xf>
    <xf numFmtId="37" fontId="6" fillId="0" borderId="7" xfId="1" applyNumberFormat="1" applyFont="1" applyFill="1" applyBorder="1" applyAlignment="1">
      <alignment horizontal="right" vertical="top" wrapText="1"/>
    </xf>
    <xf numFmtId="37" fontId="6" fillId="0" borderId="7" xfId="0" applyNumberFormat="1" applyFont="1" applyFill="1" applyBorder="1" applyAlignment="1">
      <alignment horizontal="right" vertical="top"/>
    </xf>
    <xf numFmtId="37" fontId="6" fillId="2" borderId="7" xfId="1" applyNumberFormat="1" applyFont="1" applyFill="1" applyBorder="1" applyAlignment="1">
      <alignment horizontal="right" vertical="top"/>
    </xf>
    <xf numFmtId="37" fontId="6" fillId="2" borderId="8" xfId="1" applyNumberFormat="1" applyFont="1" applyFill="1" applyBorder="1" applyAlignment="1">
      <alignment horizontal="right" vertical="top"/>
    </xf>
    <xf numFmtId="37" fontId="6" fillId="2" borderId="4" xfId="1" applyNumberFormat="1" applyFont="1" applyFill="1" applyBorder="1" applyAlignment="1" applyProtection="1">
      <alignment horizontal="right" vertical="top"/>
      <protection locked="0"/>
    </xf>
    <xf numFmtId="37" fontId="6" fillId="0" borderId="8" xfId="1" applyNumberFormat="1" applyFont="1" applyFill="1" applyBorder="1" applyAlignment="1">
      <alignment horizontal="right" vertical="top"/>
    </xf>
    <xf numFmtId="37" fontId="5" fillId="0" borderId="4" xfId="1" applyNumberFormat="1" applyFont="1" applyFill="1" applyBorder="1" applyAlignment="1">
      <alignment horizontal="center" vertical="top"/>
    </xf>
    <xf numFmtId="37" fontId="5" fillId="0" borderId="4" xfId="0" applyNumberFormat="1" applyFont="1" applyFill="1" applyBorder="1" applyAlignment="1">
      <alignment horizontal="center" vertical="top"/>
    </xf>
    <xf numFmtId="37" fontId="6" fillId="0" borderId="0" xfId="1" applyNumberFormat="1" applyFont="1" applyFill="1" applyBorder="1" applyAlignment="1">
      <alignment horizontal="right" vertical="top"/>
    </xf>
    <xf numFmtId="37" fontId="5" fillId="0" borderId="0" xfId="1" applyNumberFormat="1" applyFont="1" applyFill="1" applyBorder="1" applyAlignment="1">
      <alignment horizontal="center" vertical="top"/>
    </xf>
    <xf numFmtId="37" fontId="6" fillId="0" borderId="0" xfId="0" applyNumberFormat="1" applyFont="1" applyFill="1" applyBorder="1" applyAlignment="1">
      <alignment horizontal="right" vertical="top"/>
    </xf>
    <xf numFmtId="37" fontId="6" fillId="0" borderId="19" xfId="0" applyNumberFormat="1" applyFont="1" applyFill="1" applyBorder="1" applyAlignment="1">
      <alignment horizontal="right" vertical="top"/>
    </xf>
    <xf numFmtId="37" fontId="0" fillId="0" borderId="0" xfId="0" applyNumberFormat="1" applyBorder="1" applyAlignment="1">
      <alignment vertical="top"/>
    </xf>
    <xf numFmtId="37" fontId="6" fillId="0" borderId="1" xfId="0" applyNumberFormat="1" applyFont="1" applyFill="1" applyBorder="1" applyAlignment="1">
      <alignment horizontal="right" vertical="top"/>
    </xf>
    <xf numFmtId="37" fontId="6" fillId="0" borderId="1" xfId="0" applyNumberFormat="1" applyFont="1" applyFill="1" applyBorder="1" applyAlignment="1">
      <alignment horizontal="left" vertical="top"/>
    </xf>
    <xf numFmtId="37" fontId="6" fillId="0" borderId="0" xfId="1" applyNumberFormat="1" applyFont="1" applyFill="1" applyAlignment="1">
      <alignment horizontal="center" vertical="top"/>
    </xf>
    <xf numFmtId="37" fontId="6" fillId="0" borderId="0" xfId="0" applyNumberFormat="1" applyFont="1" applyFill="1" applyBorder="1" applyAlignment="1">
      <alignment vertical="top"/>
    </xf>
    <xf numFmtId="37" fontId="6" fillId="0" borderId="16" xfId="0" applyNumberFormat="1" applyFont="1" applyFill="1" applyBorder="1" applyAlignment="1">
      <alignment horizontal="left" vertical="top"/>
    </xf>
    <xf numFmtId="37" fontId="6" fillId="0" borderId="0" xfId="0" applyNumberFormat="1" applyFont="1" applyFill="1" applyAlignment="1">
      <alignment horizontal="left" vertical="top"/>
    </xf>
    <xf numFmtId="37" fontId="6" fillId="0" borderId="0" xfId="0" applyNumberFormat="1" applyFont="1" applyFill="1" applyBorder="1" applyAlignment="1">
      <alignment horizontal="center" vertical="top"/>
    </xf>
    <xf numFmtId="37" fontId="6" fillId="0" borderId="0" xfId="0" applyNumberFormat="1" applyFont="1" applyFill="1" applyAlignment="1">
      <alignment vertical="top"/>
    </xf>
    <xf numFmtId="5" fontId="6" fillId="2" borderId="4" xfId="2" applyNumberFormat="1" applyFont="1" applyFill="1" applyBorder="1" applyAlignment="1" applyProtection="1">
      <alignment horizontal="right" vertical="top"/>
    </xf>
    <xf numFmtId="5" fontId="6" fillId="0" borderId="7" xfId="0" applyNumberFormat="1" applyFont="1" applyFill="1" applyBorder="1" applyAlignment="1">
      <alignment vertical="top" wrapText="1"/>
    </xf>
    <xf numFmtId="5" fontId="5" fillId="2" borderId="4" xfId="2" applyNumberFormat="1" applyFont="1" applyFill="1" applyBorder="1" applyAlignment="1" applyProtection="1">
      <alignment horizontal="right" vertical="top"/>
    </xf>
    <xf numFmtId="5" fontId="5" fillId="2" borderId="7" xfId="2" applyNumberFormat="1" applyFont="1" applyFill="1" applyBorder="1" applyAlignment="1" applyProtection="1">
      <alignment horizontal="right" vertical="top"/>
    </xf>
    <xf numFmtId="37" fontId="5" fillId="0" borderId="4" xfId="0" applyNumberFormat="1" applyFont="1" applyFill="1" applyBorder="1" applyAlignment="1">
      <alignment horizontal="right" vertical="top"/>
    </xf>
    <xf numFmtId="5" fontId="5" fillId="2" borderId="17" xfId="2" applyNumberFormat="1" applyFont="1" applyFill="1" applyBorder="1" applyAlignment="1" applyProtection="1">
      <alignment horizontal="right" vertical="top"/>
    </xf>
    <xf numFmtId="0" fontId="5" fillId="0" borderId="0" xfId="0" applyFont="1" applyFill="1" applyAlignment="1">
      <alignment horizontal="center" vertical="top"/>
    </xf>
    <xf numFmtId="38" fontId="7" fillId="0" borderId="0" xfId="1" applyNumberFormat="1" applyFont="1" applyFill="1" applyBorder="1" applyAlignment="1">
      <alignment horizontal="center" vertical="top"/>
    </xf>
    <xf numFmtId="0" fontId="5" fillId="0" borderId="6" xfId="0" applyFont="1" applyFill="1" applyBorder="1" applyAlignment="1">
      <alignment horizontal="center" vertical="top"/>
    </xf>
    <xf numFmtId="39" fontId="6" fillId="2" borderId="0" xfId="0" applyNumberFormat="1" applyFont="1" applyFill="1" applyBorder="1" applyAlignment="1">
      <alignment horizontal="left" vertical="top" wrapText="1"/>
    </xf>
    <xf numFmtId="0" fontId="27" fillId="0" borderId="0" xfId="0" applyFont="1" applyAlignment="1">
      <alignment horizontal="center" vertical="top"/>
    </xf>
    <xf numFmtId="0" fontId="48" fillId="0" borderId="0" xfId="0" applyFont="1" applyAlignment="1">
      <alignment horizontal="right" vertical="top" indent="1"/>
    </xf>
    <xf numFmtId="0" fontId="47" fillId="0" borderId="0" xfId="0" applyFont="1" applyAlignment="1">
      <alignment horizontal="center" vertical="top"/>
    </xf>
    <xf numFmtId="0" fontId="47" fillId="0" borderId="0" xfId="0" applyFont="1" applyBorder="1" applyAlignment="1">
      <alignment horizontal="center" vertical="top"/>
    </xf>
    <xf numFmtId="0" fontId="47" fillId="0" borderId="16" xfId="0" applyFont="1" applyBorder="1" applyAlignment="1">
      <alignment horizontal="center" vertical="top"/>
    </xf>
    <xf numFmtId="0" fontId="27" fillId="0" borderId="0" xfId="0" applyFont="1" applyAlignment="1">
      <alignment horizontal="center" vertical="top"/>
    </xf>
    <xf numFmtId="0" fontId="47" fillId="0" borderId="16" xfId="0" applyFont="1" applyBorder="1" applyAlignment="1">
      <alignment vertical="top"/>
    </xf>
    <xf numFmtId="49" fontId="6" fillId="0" borderId="0" xfId="0" applyNumberFormat="1" applyFont="1" applyFill="1" applyBorder="1" applyAlignment="1">
      <alignment vertical="top"/>
    </xf>
    <xf numFmtId="5" fontId="6" fillId="0" borderId="0" xfId="0" applyNumberFormat="1" applyFont="1" applyFill="1" applyAlignment="1">
      <alignment vertical="top"/>
    </xf>
    <xf numFmtId="165" fontId="5" fillId="2" borderId="7" xfId="2" applyNumberFormat="1" applyFont="1" applyFill="1" applyBorder="1" applyAlignment="1">
      <alignment horizontal="right" vertical="top"/>
    </xf>
    <xf numFmtId="165" fontId="5" fillId="2" borderId="17" xfId="2" applyNumberFormat="1" applyFont="1" applyFill="1" applyBorder="1" applyAlignment="1">
      <alignment horizontal="right" vertical="top"/>
    </xf>
    <xf numFmtId="41" fontId="6" fillId="0" borderId="7" xfId="0" applyNumberFormat="1" applyFont="1" applyFill="1" applyBorder="1" applyAlignment="1">
      <alignment horizontal="right" vertical="top"/>
    </xf>
    <xf numFmtId="41" fontId="6" fillId="2" borderId="1" xfId="5" applyNumberFormat="1" applyFont="1" applyFill="1" applyBorder="1" applyAlignment="1">
      <alignment vertical="center" wrapText="1"/>
    </xf>
    <xf numFmtId="169" fontId="40" fillId="0" borderId="0" xfId="3" applyNumberFormat="1" applyFont="1" applyBorder="1" applyAlignment="1">
      <alignment horizontal="center" vertical="top" wrapText="1"/>
    </xf>
    <xf numFmtId="41" fontId="47" fillId="0" borderId="0" xfId="0" applyNumberFormat="1" applyFont="1" applyBorder="1" applyAlignment="1">
      <alignment vertical="top"/>
    </xf>
    <xf numFmtId="41" fontId="47" fillId="0" borderId="1" xfId="0" applyNumberFormat="1" applyFont="1" applyBorder="1" applyAlignment="1">
      <alignment vertical="top"/>
    </xf>
    <xf numFmtId="169" fontId="47" fillId="0" borderId="0" xfId="3" applyNumberFormat="1" applyFont="1" applyAlignment="1">
      <alignment horizontal="center" vertical="top"/>
    </xf>
    <xf numFmtId="42" fontId="5" fillId="0" borderId="17" xfId="2" applyNumberFormat="1" applyFont="1" applyFill="1" applyBorder="1" applyAlignment="1">
      <alignment horizontal="right" vertical="top"/>
    </xf>
    <xf numFmtId="42" fontId="5" fillId="2" borderId="17" xfId="2" applyNumberFormat="1" applyFont="1" applyFill="1" applyBorder="1" applyAlignment="1">
      <alignment horizontal="right" vertical="top"/>
    </xf>
    <xf numFmtId="5" fontId="6" fillId="0" borderId="0" xfId="0" applyNumberFormat="1" applyFont="1" applyFill="1" applyBorder="1" applyAlignment="1">
      <alignment vertical="top" wrapText="1"/>
    </xf>
    <xf numFmtId="169" fontId="6" fillId="0" borderId="0" xfId="3" applyNumberFormat="1" applyFont="1" applyFill="1" applyAlignment="1">
      <alignment horizontal="center" vertical="top"/>
    </xf>
    <xf numFmtId="37" fontId="5" fillId="0" borderId="9" xfId="0" applyNumberFormat="1" applyFont="1" applyFill="1" applyBorder="1" applyAlignment="1">
      <alignment horizontal="center" vertical="top" wrapText="1"/>
    </xf>
    <xf numFmtId="5" fontId="6" fillId="0" borderId="9" xfId="0" applyNumberFormat="1" applyFont="1" applyFill="1" applyBorder="1" applyAlignment="1">
      <alignment vertical="top" wrapText="1"/>
    </xf>
    <xf numFmtId="37" fontId="6" fillId="0" borderId="9" xfId="0" applyNumberFormat="1" applyFont="1" applyFill="1" applyBorder="1" applyAlignment="1">
      <alignment vertical="top" wrapText="1"/>
    </xf>
    <xf numFmtId="164" fontId="6" fillId="0" borderId="6" xfId="0" applyNumberFormat="1" applyFont="1" applyFill="1" applyBorder="1" applyAlignment="1">
      <alignment vertical="top" wrapText="1"/>
    </xf>
    <xf numFmtId="164" fontId="6" fillId="0" borderId="6" xfId="0" applyNumberFormat="1" applyFont="1" applyFill="1" applyBorder="1" applyAlignment="1">
      <alignment horizontal="left" vertical="top"/>
    </xf>
    <xf numFmtId="0" fontId="6" fillId="0" borderId="19" xfId="0" applyFont="1" applyFill="1" applyBorder="1" applyAlignment="1">
      <alignment vertical="top"/>
    </xf>
    <xf numFmtId="3" fontId="6" fillId="0" borderId="16" xfId="0" applyNumberFormat="1" applyFont="1" applyFill="1" applyBorder="1" applyAlignment="1">
      <alignment vertical="top"/>
    </xf>
    <xf numFmtId="5" fontId="6" fillId="0" borderId="7" xfId="3" applyNumberFormat="1" applyFont="1" applyFill="1" applyBorder="1" applyAlignment="1">
      <alignment horizontal="center" vertical="top"/>
    </xf>
    <xf numFmtId="43" fontId="6" fillId="0" borderId="7" xfId="3" applyNumberFormat="1" applyFont="1" applyFill="1" applyBorder="1" applyAlignment="1">
      <alignment horizontal="right" vertical="top"/>
    </xf>
    <xf numFmtId="9" fontId="6" fillId="0" borderId="7" xfId="3" applyNumberFormat="1" applyFont="1" applyFill="1" applyBorder="1" applyAlignment="1">
      <alignment horizontal="right" vertical="top"/>
    </xf>
    <xf numFmtId="9" fontId="5" fillId="0" borderId="7" xfId="3" applyFont="1" applyFill="1" applyBorder="1" applyAlignment="1">
      <alignment horizontal="right" vertical="top"/>
    </xf>
    <xf numFmtId="169" fontId="5" fillId="0" borderId="7" xfId="3" applyNumberFormat="1" applyFont="1" applyFill="1" applyBorder="1" applyAlignment="1">
      <alignment horizontal="center" vertical="top"/>
    </xf>
    <xf numFmtId="0" fontId="5" fillId="0" borderId="6" xfId="0" applyFont="1" applyFill="1" applyBorder="1" applyAlignment="1">
      <alignment vertical="top" wrapText="1"/>
    </xf>
    <xf numFmtId="0" fontId="5" fillId="0" borderId="13" xfId="0" applyFont="1" applyFill="1" applyBorder="1" applyAlignment="1">
      <alignment vertical="top" wrapText="1"/>
    </xf>
    <xf numFmtId="37" fontId="5" fillId="0" borderId="2" xfId="0" applyNumberFormat="1" applyFont="1" applyFill="1" applyBorder="1" applyAlignment="1">
      <alignment horizontal="right" vertical="top"/>
    </xf>
    <xf numFmtId="169" fontId="5" fillId="0" borderId="2" xfId="3" applyNumberFormat="1" applyFont="1" applyFill="1" applyBorder="1" applyAlignment="1">
      <alignment horizontal="center" vertical="top"/>
    </xf>
    <xf numFmtId="37" fontId="6" fillId="0" borderId="9" xfId="0" applyNumberFormat="1" applyFont="1" applyFill="1" applyBorder="1" applyAlignment="1">
      <alignment horizontal="center" vertical="top"/>
    </xf>
    <xf numFmtId="37" fontId="6" fillId="0" borderId="12" xfId="0" applyNumberFormat="1" applyFont="1" applyFill="1" applyBorder="1" applyAlignment="1">
      <alignment horizontal="center" vertical="top"/>
    </xf>
    <xf numFmtId="176" fontId="6" fillId="0" borderId="0" xfId="0" applyNumberFormat="1" applyFont="1" applyFill="1" applyAlignment="1">
      <alignment vertical="top"/>
    </xf>
    <xf numFmtId="0" fontId="5" fillId="2" borderId="0" xfId="0" applyFont="1" applyFill="1" applyAlignment="1">
      <alignment vertical="top"/>
    </xf>
    <xf numFmtId="0" fontId="28" fillId="0" borderId="0" xfId="0" applyNumberFormat="1" applyFont="1" applyAlignment="1">
      <alignment horizontal="left" vertical="top"/>
    </xf>
    <xf numFmtId="164" fontId="5" fillId="0" borderId="0" xfId="0" applyNumberFormat="1" applyFont="1" applyFill="1" applyBorder="1" applyAlignment="1">
      <alignment horizontal="center" vertical="top" wrapText="1"/>
    </xf>
    <xf numFmtId="0" fontId="47" fillId="0" borderId="16" xfId="0" applyFont="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Alignment="1">
      <alignment horizontal="center" vertical="top"/>
    </xf>
    <xf numFmtId="5" fontId="5" fillId="2" borderId="1" xfId="2" applyNumberFormat="1" applyFont="1" applyFill="1" applyBorder="1" applyAlignment="1" applyProtection="1">
      <alignment horizontal="right" vertical="top"/>
    </xf>
    <xf numFmtId="5" fontId="6" fillId="0" borderId="13" xfId="0" applyNumberFormat="1" applyFont="1" applyFill="1" applyBorder="1" applyAlignment="1">
      <alignment vertical="top"/>
    </xf>
    <xf numFmtId="3" fontId="6" fillId="0" borderId="13" xfId="0" applyNumberFormat="1" applyFont="1" applyFill="1" applyBorder="1" applyAlignment="1">
      <alignment vertical="top"/>
    </xf>
    <xf numFmtId="37" fontId="10" fillId="0" borderId="0" xfId="0" applyNumberFormat="1" applyFont="1" applyFill="1" applyBorder="1" applyAlignment="1">
      <alignment horizontal="center" vertical="center"/>
    </xf>
    <xf numFmtId="0" fontId="6" fillId="2" borderId="0" xfId="0" applyFont="1" applyFill="1" applyAlignment="1">
      <alignment horizontal="center" vertical="top"/>
    </xf>
    <xf numFmtId="39" fontId="6" fillId="2" borderId="0" xfId="0" applyNumberFormat="1" applyFont="1" applyFill="1" applyBorder="1" applyAlignment="1">
      <alignment horizontal="left" vertical="top" wrapText="1"/>
    </xf>
    <xf numFmtId="0" fontId="5" fillId="2" borderId="0" xfId="0" applyFont="1" applyFill="1" applyAlignment="1">
      <alignment horizontal="left" vertical="top" indent="1"/>
    </xf>
    <xf numFmtId="164" fontId="7" fillId="0" borderId="0" xfId="1" applyNumberFormat="1" applyFont="1" applyFill="1" applyBorder="1" applyAlignment="1">
      <alignment vertical="top"/>
    </xf>
    <xf numFmtId="10" fontId="6" fillId="2" borderId="1" xfId="3" applyNumberFormat="1" applyFont="1" applyFill="1" applyBorder="1" applyAlignment="1">
      <alignment horizontal="right" vertical="top"/>
    </xf>
    <xf numFmtId="38" fontId="46" fillId="2" borderId="0" xfId="1" applyNumberFormat="1" applyFont="1" applyFill="1" applyBorder="1" applyAlignment="1">
      <alignment vertical="center"/>
    </xf>
    <xf numFmtId="38" fontId="45" fillId="2" borderId="0" xfId="1" applyNumberFormat="1" applyFont="1" applyFill="1" applyBorder="1" applyAlignment="1">
      <alignment vertical="center"/>
    </xf>
    <xf numFmtId="165" fontId="6" fillId="0" borderId="0" xfId="0" applyNumberFormat="1" applyFont="1" applyFill="1" applyAlignment="1">
      <alignment vertical="top"/>
    </xf>
    <xf numFmtId="0" fontId="5" fillId="0" borderId="0" xfId="0" applyFont="1" applyFill="1" applyBorder="1" applyAlignment="1">
      <alignment horizontal="center" wrapText="1"/>
    </xf>
    <xf numFmtId="37" fontId="10" fillId="0" borderId="0" xfId="0" applyNumberFormat="1" applyFont="1" applyFill="1" applyBorder="1" applyAlignment="1">
      <alignment horizontal="center" vertical="center"/>
    </xf>
    <xf numFmtId="39" fontId="6" fillId="2" borderId="0" xfId="0" applyNumberFormat="1" applyFont="1" applyFill="1" applyBorder="1" applyAlignment="1">
      <alignment horizontal="right" vertical="top"/>
    </xf>
    <xf numFmtId="49" fontId="6" fillId="0" borderId="7" xfId="1" applyNumberFormat="1" applyFont="1" applyFill="1" applyBorder="1" applyAlignment="1">
      <alignment horizontal="right" vertical="top"/>
    </xf>
    <xf numFmtId="49" fontId="5" fillId="0" borderId="7" xfId="2" applyNumberFormat="1" applyFont="1" applyFill="1" applyBorder="1" applyAlignment="1">
      <alignment horizontal="right" vertical="top"/>
    </xf>
    <xf numFmtId="49" fontId="6" fillId="0" borderId="7" xfId="1" applyNumberFormat="1" applyFont="1" applyFill="1" applyBorder="1" applyAlignment="1">
      <alignment horizontal="center" vertical="top"/>
    </xf>
    <xf numFmtId="37" fontId="6" fillId="0" borderId="17" xfId="0" applyNumberFormat="1" applyFont="1" applyFill="1" applyBorder="1" applyAlignment="1">
      <alignment horizontal="center" vertical="top"/>
    </xf>
    <xf numFmtId="0" fontId="52" fillId="0" borderId="0" xfId="0" applyFont="1"/>
    <xf numFmtId="0" fontId="53" fillId="2" borderId="0" xfId="0" applyFont="1" applyFill="1" applyAlignment="1">
      <alignment vertical="top"/>
    </xf>
    <xf numFmtId="0" fontId="53" fillId="2" borderId="0" xfId="0" applyFont="1" applyFill="1" applyBorder="1" applyAlignment="1">
      <alignment horizontal="center" vertical="center" wrapText="1"/>
    </xf>
    <xf numFmtId="0" fontId="54" fillId="2" borderId="0" xfId="0" applyFont="1" applyFill="1" applyAlignment="1">
      <alignment vertical="top" wrapText="1"/>
    </xf>
    <xf numFmtId="0" fontId="53" fillId="2" borderId="0" xfId="0" applyFont="1" applyFill="1" applyAlignment="1">
      <alignment horizontal="justify" vertical="top" wrapText="1"/>
    </xf>
    <xf numFmtId="0" fontId="53" fillId="2" borderId="0" xfId="0" applyFont="1" applyFill="1" applyBorder="1" applyAlignment="1">
      <alignment horizontal="justify" vertical="top" wrapText="1"/>
    </xf>
    <xf numFmtId="0" fontId="56" fillId="2" borderId="0" xfId="0" applyFont="1" applyFill="1" applyAlignment="1">
      <alignment vertical="top"/>
    </xf>
    <xf numFmtId="0" fontId="53" fillId="2" borderId="0" xfId="0" applyFont="1" applyFill="1" applyAlignment="1">
      <alignment horizontal="left" vertical="top" wrapText="1"/>
    </xf>
    <xf numFmtId="0" fontId="53" fillId="2" borderId="0" xfId="0" applyFont="1" applyFill="1" applyAlignment="1">
      <alignment horizontal="right" vertical="top"/>
    </xf>
    <xf numFmtId="0" fontId="53" fillId="2" borderId="0" xfId="0" applyFont="1" applyFill="1" applyAlignment="1">
      <alignment vertical="top" wrapText="1"/>
    </xf>
    <xf numFmtId="0" fontId="57" fillId="2" borderId="0" xfId="0" applyFont="1" applyFill="1" applyAlignment="1">
      <alignment horizontal="left" vertical="center"/>
    </xf>
    <xf numFmtId="0" fontId="54" fillId="2" borderId="0" xfId="0" applyFont="1" applyFill="1" applyAlignment="1">
      <alignment vertical="center"/>
    </xf>
    <xf numFmtId="0" fontId="53" fillId="2" borderId="0" xfId="0" applyFont="1" applyFill="1" applyAlignment="1">
      <alignment horizontal="left" vertical="top" wrapText="1" indent="2"/>
    </xf>
    <xf numFmtId="0" fontId="58" fillId="2" borderId="0" xfId="4" quotePrefix="1" applyFont="1" applyFill="1" applyAlignment="1">
      <alignment vertical="top"/>
    </xf>
    <xf numFmtId="0" fontId="54" fillId="2" borderId="0" xfId="0" applyFont="1" applyFill="1" applyAlignment="1">
      <alignment horizontal="justify" vertical="center"/>
    </xf>
    <xf numFmtId="0" fontId="54" fillId="2" borderId="0" xfId="0" applyFont="1" applyFill="1" applyAlignment="1">
      <alignment horizontal="left" vertical="center" indent="3"/>
    </xf>
    <xf numFmtId="0" fontId="58" fillId="2" borderId="0" xfId="4" quotePrefix="1" applyFont="1" applyFill="1" applyAlignment="1">
      <alignment horizontal="center" vertical="top"/>
    </xf>
    <xf numFmtId="0" fontId="53" fillId="2" borderId="0" xfId="0" applyFont="1" applyFill="1" applyAlignment="1">
      <alignment horizontal="left" vertical="top"/>
    </xf>
    <xf numFmtId="0" fontId="54" fillId="2" borderId="0" xfId="0" applyFont="1" applyFill="1" applyAlignment="1">
      <alignment horizontal="left" vertical="top" wrapText="1"/>
    </xf>
    <xf numFmtId="0" fontId="57" fillId="2" borderId="0" xfId="0" applyFont="1" applyFill="1" applyAlignment="1">
      <alignment horizontal="center" vertical="center"/>
    </xf>
    <xf numFmtId="0" fontId="53" fillId="0" borderId="0" xfId="0" applyFont="1" applyAlignment="1">
      <alignment vertical="top"/>
    </xf>
    <xf numFmtId="0" fontId="52" fillId="0" borderId="0" xfId="0" applyFont="1" applyAlignment="1">
      <alignment horizontal="center" vertical="top"/>
    </xf>
    <xf numFmtId="0" fontId="62" fillId="2" borderId="0" xfId="4" applyFont="1" applyFill="1" applyAlignment="1">
      <alignment vertical="center"/>
    </xf>
    <xf numFmtId="0" fontId="53" fillId="0" borderId="0" xfId="0" applyFont="1" applyAlignment="1">
      <alignment horizontal="center" vertical="top"/>
    </xf>
    <xf numFmtId="0" fontId="53" fillId="0" borderId="0" xfId="0" applyFont="1" applyAlignment="1">
      <alignment vertical="top" wrapText="1"/>
    </xf>
    <xf numFmtId="0" fontId="52" fillId="2" borderId="0" xfId="0" applyFont="1" applyFill="1" applyAlignment="1">
      <alignment horizontal="center" vertical="top"/>
    </xf>
    <xf numFmtId="0" fontId="53" fillId="2" borderId="0" xfId="0" applyFont="1" applyFill="1" applyAlignment="1">
      <alignment horizontal="center" vertical="top"/>
    </xf>
    <xf numFmtId="0" fontId="53" fillId="0" borderId="0" xfId="0" applyFont="1"/>
    <xf numFmtId="0" fontId="52" fillId="0" borderId="0" xfId="0" applyFont="1" applyAlignment="1">
      <alignment horizontal="left"/>
    </xf>
    <xf numFmtId="0" fontId="53" fillId="0" borderId="1" xfId="0" applyFont="1" applyBorder="1" applyAlignment="1">
      <alignment horizontal="center"/>
    </xf>
    <xf numFmtId="0" fontId="53" fillId="0" borderId="0" xfId="0" applyFont="1" applyBorder="1"/>
    <xf numFmtId="0" fontId="53" fillId="0" borderId="0" xfId="0" applyFont="1" applyBorder="1" applyAlignment="1"/>
    <xf numFmtId="0" fontId="52" fillId="0" borderId="7" xfId="0" applyFont="1" applyBorder="1" applyAlignment="1">
      <alignment horizontal="center" vertical="top" wrapText="1"/>
    </xf>
    <xf numFmtId="0" fontId="53" fillId="0" borderId="0" xfId="0" applyFont="1" applyBorder="1" applyAlignment="1">
      <alignment horizontal="center" vertical="top" wrapText="1"/>
    </xf>
    <xf numFmtId="37" fontId="53" fillId="0" borderId="4" xfId="0" applyNumberFormat="1" applyFont="1" applyFill="1" applyBorder="1" applyAlignment="1">
      <alignment horizontal="center" vertical="center"/>
    </xf>
    <xf numFmtId="0" fontId="53" fillId="0" borderId="4" xfId="0" applyFont="1" applyBorder="1"/>
    <xf numFmtId="42" fontId="53" fillId="0" borderId="4" xfId="0" applyNumberFormat="1" applyFont="1" applyBorder="1" applyAlignment="1" applyProtection="1">
      <alignment horizontal="center"/>
      <protection locked="0"/>
    </xf>
    <xf numFmtId="42" fontId="53" fillId="0" borderId="4" xfId="0" applyNumberFormat="1" applyFont="1" applyBorder="1" applyProtection="1">
      <protection locked="0"/>
    </xf>
    <xf numFmtId="42" fontId="53" fillId="0" borderId="4" xfId="0" applyNumberFormat="1" applyFont="1" applyBorder="1" applyAlignment="1">
      <alignment horizontal="center"/>
    </xf>
    <xf numFmtId="37" fontId="53" fillId="0" borderId="7" xfId="0" applyNumberFormat="1" applyFont="1" applyFill="1" applyBorder="1" applyAlignment="1">
      <alignment horizontal="center" vertical="center"/>
    </xf>
    <xf numFmtId="0" fontId="53" fillId="0" borderId="7" xfId="0" applyFont="1" applyBorder="1"/>
    <xf numFmtId="41" fontId="53" fillId="0" borderId="7" xfId="0" applyNumberFormat="1" applyFont="1" applyBorder="1" applyAlignment="1" applyProtection="1">
      <alignment horizontal="center"/>
      <protection locked="0"/>
    </xf>
    <xf numFmtId="41" fontId="53" fillId="0" borderId="7" xfId="0" applyNumberFormat="1" applyFont="1" applyBorder="1" applyProtection="1">
      <protection locked="0"/>
    </xf>
    <xf numFmtId="41" fontId="53" fillId="0" borderId="7" xfId="0" applyNumberFormat="1" applyFont="1" applyBorder="1" applyAlignment="1">
      <alignment horizontal="center"/>
    </xf>
    <xf numFmtId="4" fontId="53" fillId="0" borderId="7" xfId="0" applyNumberFormat="1" applyFont="1" applyBorder="1"/>
    <xf numFmtId="0" fontId="53" fillId="0" borderId="7" xfId="0" applyFont="1" applyFill="1" applyBorder="1" applyAlignment="1">
      <alignment horizontal="left" vertical="center"/>
    </xf>
    <xf numFmtId="0" fontId="53" fillId="0" borderId="7" xfId="0" applyFont="1" applyFill="1" applyBorder="1" applyAlignment="1">
      <alignment horizontal="center" vertical="center"/>
    </xf>
    <xf numFmtId="42" fontId="52" fillId="0" borderId="7" xfId="0" applyNumberFormat="1" applyFont="1" applyBorder="1" applyAlignment="1" applyProtection="1">
      <alignment horizontal="center"/>
      <protection locked="0"/>
    </xf>
    <xf numFmtId="42" fontId="53" fillId="0" borderId="7" xfId="0" applyNumberFormat="1" applyFont="1" applyBorder="1" applyProtection="1">
      <protection locked="0"/>
    </xf>
    <xf numFmtId="42" fontId="52" fillId="0" borderId="7" xfId="0" applyNumberFormat="1" applyFont="1" applyBorder="1" applyAlignment="1">
      <alignment horizontal="center"/>
    </xf>
    <xf numFmtId="42" fontId="52" fillId="0" borderId="7" xfId="0" applyNumberFormat="1" applyFont="1" applyBorder="1" applyProtection="1">
      <protection locked="0"/>
    </xf>
    <xf numFmtId="0" fontId="53" fillId="0" borderId="17" xfId="0" applyFont="1" applyFill="1" applyBorder="1" applyAlignment="1">
      <alignment horizontal="center" vertical="center"/>
    </xf>
    <xf numFmtId="4" fontId="53" fillId="0" borderId="17" xfId="0" applyNumberFormat="1" applyFont="1" applyBorder="1"/>
    <xf numFmtId="42" fontId="52" fillId="0" borderId="17" xfId="0" applyNumberFormat="1" applyFont="1" applyBorder="1" applyAlignment="1" applyProtection="1">
      <alignment horizontal="center"/>
      <protection locked="0"/>
    </xf>
    <xf numFmtId="0" fontId="53" fillId="0" borderId="0" xfId="0" applyFont="1" applyAlignment="1">
      <alignment horizontal="left"/>
    </xf>
    <xf numFmtId="0" fontId="63" fillId="0" borderId="0" xfId="0" applyFont="1" applyBorder="1"/>
    <xf numFmtId="0" fontId="53" fillId="0" borderId="1" xfId="0" applyFont="1" applyBorder="1"/>
    <xf numFmtId="8" fontId="53" fillId="0" borderId="0" xfId="0" applyNumberFormat="1" applyFont="1" applyAlignment="1">
      <alignment horizontal="right"/>
    </xf>
    <xf numFmtId="168" fontId="53" fillId="0" borderId="0" xfId="0" applyNumberFormat="1" applyFont="1" applyAlignment="1">
      <alignment horizontal="center"/>
    </xf>
    <xf numFmtId="168" fontId="53" fillId="0" borderId="1" xfId="0" applyNumberFormat="1" applyFont="1" applyBorder="1" applyAlignment="1">
      <alignment horizontal="center"/>
    </xf>
    <xf numFmtId="8" fontId="53" fillId="0" borderId="0" xfId="0" applyNumberFormat="1" applyFont="1" applyAlignment="1">
      <alignment horizontal="center"/>
    </xf>
    <xf numFmtId="0" fontId="53" fillId="0" borderId="0" xfId="0" applyFont="1" applyAlignment="1">
      <alignment horizontal="center"/>
    </xf>
    <xf numFmtId="0" fontId="53" fillId="0" borderId="1" xfId="0" applyFont="1" applyBorder="1" applyAlignment="1">
      <alignment horizontal="left"/>
    </xf>
    <xf numFmtId="164" fontId="52" fillId="0" borderId="0" xfId="0" applyNumberFormat="1" applyFont="1" applyAlignment="1">
      <alignment vertical="top"/>
    </xf>
    <xf numFmtId="0" fontId="52" fillId="0" borderId="0" xfId="0" applyFont="1" applyAlignment="1">
      <alignment vertical="top"/>
    </xf>
    <xf numFmtId="164" fontId="53" fillId="0" borderId="0" xfId="0" applyNumberFormat="1" applyFont="1" applyAlignment="1">
      <alignment vertical="top"/>
    </xf>
    <xf numFmtId="0" fontId="53" fillId="0" borderId="0" xfId="0" applyFont="1" applyBorder="1" applyAlignment="1">
      <alignment vertical="top"/>
    </xf>
    <xf numFmtId="0" fontId="52" fillId="0" borderId="0" xfId="0" applyFont="1" applyBorder="1" applyAlignment="1">
      <alignment horizontal="center" vertical="top"/>
    </xf>
    <xf numFmtId="0" fontId="53" fillId="0" borderId="0" xfId="0" applyFont="1" applyBorder="1" applyAlignment="1">
      <alignment horizontal="center" vertical="top"/>
    </xf>
    <xf numFmtId="0" fontId="53" fillId="0" borderId="0" xfId="0" applyFont="1" applyAlignment="1">
      <alignment horizontal="left" vertical="top" indent="5"/>
    </xf>
    <xf numFmtId="0" fontId="53" fillId="0" borderId="11" xfId="0" applyFont="1" applyBorder="1" applyAlignment="1">
      <alignment horizontal="center" vertical="top"/>
    </xf>
    <xf numFmtId="0" fontId="53" fillId="0" borderId="1" xfId="0" applyFont="1" applyBorder="1" applyAlignment="1">
      <alignment vertical="top"/>
    </xf>
    <xf numFmtId="42" fontId="53" fillId="0" borderId="1" xfId="1" applyNumberFormat="1" applyFont="1" applyBorder="1" applyAlignment="1">
      <alignment vertical="top"/>
    </xf>
    <xf numFmtId="164" fontId="53" fillId="0" borderId="0" xfId="1" applyNumberFormat="1" applyFont="1" applyAlignment="1">
      <alignment vertical="top"/>
    </xf>
    <xf numFmtId="0" fontId="53" fillId="0" borderId="1" xfId="0" quotePrefix="1" applyFont="1" applyBorder="1" applyAlignment="1">
      <alignment horizontal="left" vertical="top"/>
    </xf>
    <xf numFmtId="0" fontId="53" fillId="0" borderId="0" xfId="0" applyFont="1" applyAlignment="1">
      <alignment horizontal="left" vertical="top" indent="2"/>
    </xf>
    <xf numFmtId="164" fontId="53" fillId="0" borderId="1" xfId="1" applyNumberFormat="1" applyFont="1" applyBorder="1" applyAlignment="1">
      <alignment horizontal="center" vertical="top"/>
    </xf>
    <xf numFmtId="164" fontId="53" fillId="0" borderId="0" xfId="1" applyNumberFormat="1" applyFont="1" applyBorder="1" applyAlignment="1">
      <alignment horizontal="center" vertical="top"/>
    </xf>
    <xf numFmtId="164" fontId="53" fillId="0" borderId="1" xfId="1" applyNumberFormat="1" applyFont="1" applyBorder="1" applyAlignment="1">
      <alignment vertical="top"/>
    </xf>
    <xf numFmtId="164" fontId="53" fillId="0" borderId="0" xfId="1" applyNumberFormat="1" applyFont="1" applyBorder="1" applyAlignment="1">
      <alignment vertical="top"/>
    </xf>
    <xf numFmtId="0" fontId="53" fillId="0" borderId="0" xfId="0" applyFont="1" applyAlignment="1">
      <alignment horizontal="right" vertical="top"/>
    </xf>
    <xf numFmtId="0" fontId="53" fillId="0" borderId="1" xfId="0" applyFont="1" applyBorder="1" applyAlignment="1">
      <alignment horizontal="left" vertical="top"/>
    </xf>
    <xf numFmtId="5" fontId="53" fillId="0" borderId="1" xfId="1" applyNumberFormat="1" applyFont="1" applyBorder="1" applyAlignment="1">
      <alignment vertical="top"/>
    </xf>
    <xf numFmtId="0" fontId="53" fillId="0" borderId="1" xfId="0" applyFont="1" applyBorder="1" applyAlignment="1">
      <alignment horizontal="left" vertical="top" indent="1"/>
    </xf>
    <xf numFmtId="0" fontId="53" fillId="0" borderId="1" xfId="0" applyFont="1" applyBorder="1" applyAlignment="1">
      <alignment horizontal="center" vertical="top"/>
    </xf>
    <xf numFmtId="0" fontId="53" fillId="0" borderId="0" xfId="0" applyFont="1" applyAlignment="1">
      <alignment horizontal="left" vertical="top"/>
    </xf>
    <xf numFmtId="0" fontId="53" fillId="0" borderId="1" xfId="0" applyFont="1" applyFill="1" applyBorder="1" applyAlignment="1">
      <alignment vertical="top"/>
    </xf>
    <xf numFmtId="0" fontId="53" fillId="0" borderId="10" xfId="0" applyFont="1" applyBorder="1" applyAlignment="1">
      <alignment vertical="top"/>
    </xf>
    <xf numFmtId="0" fontId="53" fillId="0" borderId="1" xfId="0" applyFont="1" applyBorder="1" applyAlignment="1">
      <alignment horizontal="right" vertical="top"/>
    </xf>
    <xf numFmtId="0" fontId="53" fillId="0" borderId="1" xfId="0" quotePrefix="1" applyFont="1" applyFill="1" applyBorder="1" applyAlignment="1">
      <alignment horizontal="left" vertical="top"/>
    </xf>
    <xf numFmtId="0" fontId="53" fillId="0" borderId="0" xfId="0" quotePrefix="1" applyFont="1" applyAlignment="1">
      <alignment horizontal="center" vertical="top"/>
    </xf>
    <xf numFmtId="0" fontId="53" fillId="3" borderId="0" xfId="0" applyFont="1" applyFill="1" applyAlignment="1">
      <alignment vertical="top"/>
    </xf>
    <xf numFmtId="0" fontId="64" fillId="0" borderId="1" xfId="0" applyFont="1" applyBorder="1" applyAlignment="1">
      <alignment vertical="top"/>
    </xf>
    <xf numFmtId="0" fontId="53" fillId="0" borderId="10" xfId="0" applyFont="1" applyFill="1" applyBorder="1" applyAlignment="1">
      <alignment vertical="top"/>
    </xf>
    <xf numFmtId="5" fontId="53" fillId="0" borderId="1" xfId="0" applyNumberFormat="1" applyFont="1" applyBorder="1" applyAlignment="1">
      <alignment horizontal="center" vertical="top"/>
    </xf>
    <xf numFmtId="5" fontId="53" fillId="0" borderId="0" xfId="0" applyNumberFormat="1" applyFont="1" applyBorder="1" applyAlignment="1">
      <alignment vertical="top"/>
    </xf>
    <xf numFmtId="164" fontId="53" fillId="0" borderId="1" xfId="0" applyNumberFormat="1" applyFont="1" applyBorder="1" applyAlignment="1">
      <alignment horizontal="center" vertical="top"/>
    </xf>
    <xf numFmtId="0" fontId="53" fillId="0" borderId="0" xfId="0" applyFont="1" applyFill="1" applyAlignment="1">
      <alignment vertical="top"/>
    </xf>
    <xf numFmtId="164" fontId="53" fillId="0" borderId="1" xfId="1" applyNumberFormat="1" applyFont="1" applyBorder="1" applyAlignment="1">
      <alignment horizontal="left" vertical="top"/>
    </xf>
    <xf numFmtId="0" fontId="53" fillId="0" borderId="10" xfId="0" applyFont="1" applyBorder="1" applyAlignment="1">
      <alignment vertical="top" wrapText="1"/>
    </xf>
    <xf numFmtId="0" fontId="52" fillId="3" borderId="0" xfId="0" applyFont="1" applyFill="1" applyAlignment="1">
      <alignment vertical="top"/>
    </xf>
    <xf numFmtId="164" fontId="53" fillId="0" borderId="1" xfId="0" applyNumberFormat="1" applyFont="1" applyBorder="1" applyAlignment="1">
      <alignment vertical="top"/>
    </xf>
    <xf numFmtId="164" fontId="53" fillId="0" borderId="0" xfId="0" applyNumberFormat="1" applyFont="1" applyBorder="1" applyAlignment="1">
      <alignment vertical="top"/>
    </xf>
    <xf numFmtId="0" fontId="53" fillId="0" borderId="1" xfId="0" applyFont="1" applyBorder="1" applyAlignment="1">
      <alignment vertical="top" wrapText="1"/>
    </xf>
    <xf numFmtId="0" fontId="52" fillId="0" borderId="0" xfId="0" applyFont="1" applyFill="1" applyAlignment="1">
      <alignment vertical="top"/>
    </xf>
    <xf numFmtId="165" fontId="53" fillId="0" borderId="1" xfId="2" applyNumberFormat="1" applyFont="1" applyBorder="1" applyAlignment="1">
      <alignment horizontal="center" vertical="top"/>
    </xf>
    <xf numFmtId="0" fontId="53" fillId="0" borderId="13" xfId="0" applyFont="1" applyBorder="1" applyAlignment="1">
      <alignment vertical="top"/>
    </xf>
    <xf numFmtId="0" fontId="53" fillId="0" borderId="13" xfId="0" applyFont="1" applyBorder="1" applyAlignment="1">
      <alignment horizontal="center" vertical="top"/>
    </xf>
    <xf numFmtId="164" fontId="53" fillId="0" borderId="1" xfId="1" applyNumberFormat="1" applyFont="1" applyFill="1" applyBorder="1" applyAlignment="1">
      <alignment vertical="top"/>
    </xf>
    <xf numFmtId="164" fontId="53" fillId="0" borderId="0" xfId="1" applyNumberFormat="1" applyFont="1" applyFill="1" applyBorder="1" applyAlignment="1">
      <alignment vertical="top"/>
    </xf>
    <xf numFmtId="165" fontId="52" fillId="0" borderId="1" xfId="2" applyNumberFormat="1" applyFont="1" applyBorder="1" applyAlignment="1">
      <alignment vertical="top"/>
    </xf>
    <xf numFmtId="0" fontId="53" fillId="0" borderId="14" xfId="0" applyFont="1" applyBorder="1" applyAlignment="1">
      <alignment vertical="top"/>
    </xf>
    <xf numFmtId="0" fontId="53" fillId="0" borderId="14" xfId="0" applyFont="1" applyBorder="1" applyAlignment="1">
      <alignment horizontal="center" vertical="top"/>
    </xf>
    <xf numFmtId="164" fontId="53" fillId="0" borderId="10" xfId="1" applyNumberFormat="1" applyFont="1" applyBorder="1" applyAlignment="1">
      <alignment vertical="top"/>
    </xf>
    <xf numFmtId="0" fontId="53" fillId="0" borderId="7" xfId="0" applyFont="1" applyBorder="1" applyAlignment="1">
      <alignment vertical="top"/>
    </xf>
    <xf numFmtId="37" fontId="53" fillId="0" borderId="14" xfId="0" applyNumberFormat="1" applyFont="1" applyBorder="1" applyAlignment="1">
      <alignment horizontal="center" vertical="top"/>
    </xf>
    <xf numFmtId="37" fontId="53" fillId="0" borderId="14" xfId="1" applyNumberFormat="1" applyFont="1" applyBorder="1" applyAlignment="1">
      <alignment horizontal="center" vertical="top"/>
    </xf>
    <xf numFmtId="37" fontId="53" fillId="0" borderId="7" xfId="1" applyNumberFormat="1" applyFont="1" applyBorder="1" applyAlignment="1">
      <alignment horizontal="center" vertical="top"/>
    </xf>
    <xf numFmtId="5" fontId="53" fillId="0" borderId="7" xfId="0" applyNumberFormat="1" applyFont="1" applyBorder="1" applyAlignment="1">
      <alignment horizontal="center" vertical="top"/>
    </xf>
    <xf numFmtId="165" fontId="53" fillId="0" borderId="0" xfId="0" applyNumberFormat="1" applyFont="1" applyAlignment="1">
      <alignment vertical="top"/>
    </xf>
    <xf numFmtId="0" fontId="52" fillId="0" borderId="0" xfId="0" applyFont="1" applyAlignment="1">
      <alignment horizontal="right" vertical="top"/>
    </xf>
    <xf numFmtId="5" fontId="53" fillId="0" borderId="1" xfId="0" applyNumberFormat="1" applyFont="1" applyBorder="1" applyAlignment="1">
      <alignment vertical="top"/>
    </xf>
    <xf numFmtId="37" fontId="53" fillId="0" borderId="7" xfId="0" applyNumberFormat="1" applyFont="1" applyBorder="1" applyAlignment="1">
      <alignment horizontal="center" vertical="top"/>
    </xf>
    <xf numFmtId="164" fontId="53" fillId="0" borderId="19" xfId="1" applyNumberFormat="1" applyFont="1" applyBorder="1" applyAlignment="1">
      <alignment vertical="top"/>
    </xf>
    <xf numFmtId="0" fontId="53" fillId="0" borderId="0" xfId="0" applyFont="1" applyAlignment="1">
      <alignment horizontal="center" vertical="center"/>
    </xf>
    <xf numFmtId="37" fontId="53" fillId="0" borderId="2" xfId="0" applyNumberFormat="1" applyFont="1" applyBorder="1" applyAlignment="1">
      <alignment horizontal="center" vertical="top"/>
    </xf>
    <xf numFmtId="0" fontId="53" fillId="0" borderId="6" xfId="0" applyFont="1" applyBorder="1" applyAlignment="1">
      <alignment vertical="top"/>
    </xf>
    <xf numFmtId="0" fontId="52" fillId="0" borderId="0" xfId="0" applyFont="1" applyBorder="1" applyAlignment="1">
      <alignment vertical="top"/>
    </xf>
    <xf numFmtId="10" fontId="52" fillId="0" borderId="1" xfId="0" applyNumberFormat="1" applyFont="1" applyBorder="1" applyAlignment="1">
      <alignment horizontal="center" vertical="top"/>
    </xf>
    <xf numFmtId="0" fontId="53" fillId="0" borderId="2" xfId="0" applyFont="1" applyBorder="1" applyAlignment="1">
      <alignment vertical="top"/>
    </xf>
    <xf numFmtId="0" fontId="53" fillId="0" borderId="11" xfId="0" applyFont="1" applyBorder="1" applyAlignment="1">
      <alignment vertical="top"/>
    </xf>
    <xf numFmtId="37" fontId="53" fillId="0" borderId="0" xfId="0" applyNumberFormat="1" applyFont="1" applyBorder="1" applyAlignment="1">
      <alignment horizontal="center" vertical="top"/>
    </xf>
    <xf numFmtId="37" fontId="53" fillId="0" borderId="0" xfId="1" applyNumberFormat="1" applyFont="1" applyBorder="1" applyAlignment="1">
      <alignment horizontal="center" vertical="top"/>
    </xf>
    <xf numFmtId="0" fontId="64" fillId="0" borderId="0" xfId="0" applyFont="1" applyAlignment="1">
      <alignment vertical="top"/>
    </xf>
    <xf numFmtId="0" fontId="65" fillId="0" borderId="0" xfId="0" applyFont="1" applyAlignment="1">
      <alignment vertical="top"/>
    </xf>
    <xf numFmtId="0" fontId="53" fillId="0" borderId="0" xfId="0" applyFont="1" applyAlignment="1">
      <alignment vertical="center"/>
    </xf>
    <xf numFmtId="0" fontId="53" fillId="0" borderId="0" xfId="0" applyFont="1" applyAlignment="1">
      <alignment horizontal="right"/>
    </xf>
    <xf numFmtId="0" fontId="53" fillId="0" borderId="0" xfId="0" applyFont="1" applyBorder="1" applyAlignment="1">
      <alignment horizontal="center"/>
    </xf>
    <xf numFmtId="0" fontId="52" fillId="0" borderId="0" xfId="0" applyFont="1" applyAlignment="1">
      <alignment horizontal="center" vertical="top" wrapText="1"/>
    </xf>
    <xf numFmtId="174" fontId="53" fillId="0" borderId="0" xfId="0" applyNumberFormat="1" applyFont="1" applyAlignment="1">
      <alignment horizontal="center" vertical="top"/>
    </xf>
    <xf numFmtId="0" fontId="52" fillId="0" borderId="0" xfId="0" applyFont="1" applyAlignment="1">
      <alignment horizontal="left" vertical="top" wrapText="1"/>
    </xf>
    <xf numFmtId="165" fontId="53" fillId="0" borderId="0" xfId="2" applyNumberFormat="1" applyFont="1" applyAlignment="1">
      <alignment horizontal="center" vertical="top"/>
    </xf>
    <xf numFmtId="165" fontId="66" fillId="0" borderId="0" xfId="2" applyNumberFormat="1" applyFont="1" applyAlignment="1">
      <alignment horizontal="center" vertical="top"/>
    </xf>
    <xf numFmtId="0" fontId="53" fillId="0" borderId="0" xfId="0" applyFont="1" applyAlignment="1">
      <alignment horizontal="center" vertical="top" wrapText="1"/>
    </xf>
    <xf numFmtId="10" fontId="50" fillId="0" borderId="0" xfId="2" applyNumberFormat="1" applyFont="1" applyBorder="1" applyAlignment="1">
      <alignment horizontal="center" vertical="top"/>
    </xf>
    <xf numFmtId="10" fontId="50" fillId="0" borderId="0" xfId="2" applyNumberFormat="1" applyFont="1" applyBorder="1" applyAlignment="1">
      <alignment horizontal="center" vertical="top" wrapText="1"/>
    </xf>
    <xf numFmtId="5" fontId="50" fillId="0" borderId="0" xfId="2" applyNumberFormat="1" applyFont="1" applyBorder="1" applyAlignment="1">
      <alignment horizontal="center" vertical="top"/>
    </xf>
    <xf numFmtId="0" fontId="53" fillId="4" borderId="0" xfId="0" applyFont="1" applyFill="1" applyAlignment="1">
      <alignment horizontal="center" vertical="top" wrapText="1"/>
    </xf>
    <xf numFmtId="174" fontId="53" fillId="4" borderId="0" xfId="0" applyNumberFormat="1" applyFont="1" applyFill="1" applyAlignment="1">
      <alignment horizontal="center" vertical="top" wrapText="1"/>
    </xf>
    <xf numFmtId="165" fontId="53" fillId="4" borderId="0" xfId="2" applyNumberFormat="1" applyFont="1" applyFill="1" applyAlignment="1">
      <alignment horizontal="center" vertical="top" wrapText="1"/>
    </xf>
    <xf numFmtId="10" fontId="53" fillId="4" borderId="0" xfId="3" applyNumberFormat="1" applyFont="1" applyFill="1" applyAlignment="1">
      <alignment horizontal="center" vertical="top" wrapText="1"/>
    </xf>
    <xf numFmtId="37" fontId="53" fillId="0" borderId="0" xfId="1" applyNumberFormat="1" applyFont="1" applyAlignment="1">
      <alignment horizontal="center" vertical="top"/>
    </xf>
    <xf numFmtId="174" fontId="53" fillId="0" borderId="0" xfId="3" applyNumberFormat="1" applyFont="1" applyAlignment="1">
      <alignment horizontal="center" vertical="top"/>
    </xf>
    <xf numFmtId="5" fontId="53" fillId="0" borderId="0" xfId="1" applyNumberFormat="1" applyFont="1" applyAlignment="1">
      <alignment horizontal="center" vertical="top"/>
    </xf>
    <xf numFmtId="10" fontId="53" fillId="0" borderId="0" xfId="2" applyNumberFormat="1" applyFont="1" applyAlignment="1">
      <alignment horizontal="center" vertical="top"/>
    </xf>
    <xf numFmtId="169" fontId="53" fillId="0" borderId="0" xfId="3" applyNumberFormat="1" applyFont="1" applyAlignment="1">
      <alignment horizontal="center" vertical="top"/>
    </xf>
    <xf numFmtId="5" fontId="53" fillId="0" borderId="0" xfId="0" applyNumberFormat="1" applyFont="1" applyAlignment="1">
      <alignment horizontal="center" vertical="top"/>
    </xf>
    <xf numFmtId="165" fontId="53" fillId="0" borderId="0" xfId="2" applyNumberFormat="1" applyFont="1" applyAlignment="1">
      <alignment vertical="top"/>
    </xf>
    <xf numFmtId="1" fontId="53" fillId="0" borderId="0" xfId="0" applyNumberFormat="1" applyFont="1" applyAlignment="1">
      <alignment vertical="top"/>
    </xf>
    <xf numFmtId="169" fontId="53" fillId="0" borderId="0" xfId="3" applyNumberFormat="1" applyFont="1" applyAlignment="1">
      <alignment vertical="top"/>
    </xf>
    <xf numFmtId="0" fontId="50" fillId="0" borderId="0" xfId="0" applyFont="1" applyBorder="1" applyAlignment="1">
      <alignment horizontal="right" vertical="top" wrapText="1"/>
    </xf>
    <xf numFmtId="37" fontId="50" fillId="0" borderId="0" xfId="0" applyNumberFormat="1" applyFont="1" applyBorder="1" applyAlignment="1">
      <alignment horizontal="center" vertical="top" wrapText="1"/>
    </xf>
    <xf numFmtId="37" fontId="50" fillId="0" borderId="0" xfId="0" applyNumberFormat="1" applyFont="1" applyBorder="1" applyAlignment="1">
      <alignment vertical="top" wrapText="1"/>
    </xf>
    <xf numFmtId="169" fontId="52" fillId="0" borderId="0" xfId="3" applyNumberFormat="1" applyFont="1" applyAlignment="1">
      <alignment horizontal="center" vertical="top"/>
    </xf>
    <xf numFmtId="169" fontId="53" fillId="0" borderId="0" xfId="0" applyNumberFormat="1" applyFont="1" applyAlignment="1">
      <alignment vertical="top"/>
    </xf>
    <xf numFmtId="0" fontId="50" fillId="0" borderId="0" xfId="0" applyFont="1" applyBorder="1" applyAlignment="1">
      <alignment horizontal="center" vertical="top" wrapText="1"/>
    </xf>
    <xf numFmtId="1" fontId="50" fillId="0" borderId="0" xfId="0" applyNumberFormat="1" applyFont="1" applyBorder="1" applyAlignment="1">
      <alignment horizontal="center" vertical="top"/>
    </xf>
    <xf numFmtId="49" fontId="66" fillId="0" borderId="0" xfId="3" applyNumberFormat="1" applyFont="1" applyBorder="1" applyAlignment="1">
      <alignment horizontal="center" vertical="top"/>
    </xf>
    <xf numFmtId="164" fontId="68" fillId="0" borderId="0" xfId="1" applyNumberFormat="1" applyFont="1" applyBorder="1" applyAlignment="1">
      <alignment horizontal="center" vertical="top"/>
    </xf>
    <xf numFmtId="174" fontId="66" fillId="0" borderId="0" xfId="3" applyNumberFormat="1" applyFont="1" applyBorder="1" applyAlignment="1">
      <alignment horizontal="center" vertical="top"/>
    </xf>
    <xf numFmtId="10" fontId="66" fillId="0" borderId="0" xfId="2" applyNumberFormat="1" applyFont="1" applyBorder="1" applyAlignment="1">
      <alignment horizontal="center" vertical="top"/>
    </xf>
    <xf numFmtId="10" fontId="52" fillId="0" borderId="0" xfId="3" applyNumberFormat="1" applyFont="1" applyBorder="1" applyAlignment="1">
      <alignment horizontal="center" vertical="top"/>
    </xf>
    <xf numFmtId="37" fontId="50" fillId="0" borderId="0" xfId="2" applyNumberFormat="1" applyFont="1" applyBorder="1" applyAlignment="1">
      <alignment horizontal="center" vertical="top"/>
    </xf>
    <xf numFmtId="0" fontId="52" fillId="2" borderId="0" xfId="0" applyFont="1" applyFill="1" applyAlignment="1">
      <alignment vertical="top"/>
    </xf>
    <xf numFmtId="0" fontId="59" fillId="2" borderId="0" xfId="0" applyFont="1" applyFill="1" applyAlignment="1">
      <alignment vertical="center"/>
    </xf>
    <xf numFmtId="0" fontId="58" fillId="2" borderId="0" xfId="4" applyFont="1" applyFill="1" applyAlignment="1">
      <alignment horizontal="left" vertical="top"/>
    </xf>
    <xf numFmtId="0" fontId="53" fillId="2" borderId="0" xfId="0" applyFont="1" applyFill="1" applyAlignment="1">
      <alignment horizontal="right" vertical="top" wrapText="1" indent="1"/>
    </xf>
    <xf numFmtId="0" fontId="61" fillId="2" borderId="0" xfId="0" applyFont="1" applyFill="1"/>
    <xf numFmtId="0" fontId="53" fillId="2" borderId="0" xfId="0" applyFont="1" applyFill="1"/>
    <xf numFmtId="0" fontId="71" fillId="2" borderId="0" xfId="0" applyFont="1" applyFill="1" applyAlignment="1">
      <alignment vertical="center"/>
    </xf>
    <xf numFmtId="0" fontId="69" fillId="2" borderId="0" xfId="0" applyFont="1" applyFill="1" applyAlignment="1">
      <alignment vertical="center"/>
    </xf>
    <xf numFmtId="0" fontId="70" fillId="2" borderId="0" xfId="0" applyFont="1" applyFill="1" applyAlignment="1">
      <alignment vertical="center" wrapText="1"/>
    </xf>
    <xf numFmtId="0" fontId="53" fillId="2" borderId="0" xfId="0" applyFont="1" applyFill="1" applyBorder="1" applyAlignment="1">
      <alignment horizontal="left" vertical="center" wrapText="1"/>
    </xf>
    <xf numFmtId="0" fontId="53" fillId="2" borderId="0" xfId="0" applyFont="1" applyFill="1" applyAlignment="1">
      <alignment horizontal="left" vertical="top" wrapText="1"/>
    </xf>
    <xf numFmtId="0" fontId="74" fillId="2" borderId="0" xfId="0" applyFont="1" applyFill="1" applyAlignment="1">
      <alignment vertical="top"/>
    </xf>
    <xf numFmtId="0" fontId="75" fillId="2" borderId="0" xfId="0" applyFont="1" applyFill="1" applyAlignment="1">
      <alignment horizontal="left" vertical="top"/>
    </xf>
    <xf numFmtId="0" fontId="75" fillId="2" borderId="0" xfId="0" applyFont="1" applyFill="1" applyAlignment="1">
      <alignment horizontal="left" vertical="center"/>
    </xf>
    <xf numFmtId="0" fontId="76" fillId="2" borderId="0" xfId="0" applyFont="1" applyFill="1" applyAlignment="1">
      <alignment vertical="top"/>
    </xf>
    <xf numFmtId="39" fontId="5" fillId="0" borderId="7" xfId="0" applyNumberFormat="1" applyFont="1" applyFill="1" applyBorder="1" applyAlignment="1">
      <alignment horizontal="right" vertical="top"/>
    </xf>
    <xf numFmtId="37" fontId="6" fillId="0" borderId="7" xfId="0" applyNumberFormat="1" applyFont="1" applyFill="1" applyBorder="1" applyAlignment="1">
      <alignment vertical="top"/>
    </xf>
    <xf numFmtId="0" fontId="53" fillId="2" borderId="0" xfId="0" applyFont="1" applyFill="1" applyAlignment="1">
      <alignment horizontal="left" vertical="top" wrapText="1"/>
    </xf>
    <xf numFmtId="49" fontId="52" fillId="0" borderId="0" xfId="0" applyNumberFormat="1" applyFont="1" applyAlignment="1">
      <alignment vertical="top"/>
    </xf>
    <xf numFmtId="49" fontId="52" fillId="0" borderId="0" xfId="0" applyNumberFormat="1" applyFont="1" applyAlignment="1">
      <alignment horizontal="center" vertical="top"/>
    </xf>
    <xf numFmtId="49" fontId="52" fillId="0" borderId="0" xfId="0" applyNumberFormat="1" applyFont="1" applyBorder="1" applyAlignment="1">
      <alignment horizontal="center" vertical="top"/>
    </xf>
    <xf numFmtId="49" fontId="52" fillId="0" borderId="0" xfId="1" applyNumberFormat="1" applyFont="1" applyBorder="1" applyAlignment="1">
      <alignment horizontal="center" vertical="top"/>
    </xf>
    <xf numFmtId="49" fontId="52" fillId="0" borderId="0" xfId="1" applyNumberFormat="1" applyFont="1" applyBorder="1" applyAlignment="1">
      <alignment vertical="top"/>
    </xf>
    <xf numFmtId="49" fontId="52" fillId="0" borderId="0" xfId="1" applyNumberFormat="1" applyFont="1" applyFill="1" applyBorder="1" applyAlignment="1">
      <alignment vertical="top"/>
    </xf>
    <xf numFmtId="49" fontId="52" fillId="0" borderId="0" xfId="0" applyNumberFormat="1" applyFont="1" applyBorder="1" applyAlignment="1">
      <alignment vertical="top"/>
    </xf>
    <xf numFmtId="0" fontId="7" fillId="2" borderId="0" xfId="1" applyNumberFormat="1" applyFont="1" applyFill="1" applyBorder="1" applyAlignment="1">
      <alignment horizontal="left" vertical="top"/>
    </xf>
    <xf numFmtId="5" fontId="6" fillId="2" borderId="7" xfId="0" applyNumberFormat="1" applyFont="1" applyFill="1" applyBorder="1" applyAlignment="1">
      <alignment horizontal="right" vertical="top"/>
    </xf>
    <xf numFmtId="0" fontId="54" fillId="2" borderId="0" xfId="0" applyFont="1" applyFill="1" applyAlignment="1">
      <alignment horizontal="left" vertical="top" wrapText="1"/>
    </xf>
    <xf numFmtId="0" fontId="72" fillId="2" borderId="0" xfId="0" applyFont="1" applyFill="1" applyAlignment="1">
      <alignment horizontal="left" vertical="center" wrapText="1"/>
    </xf>
    <xf numFmtId="0" fontId="71" fillId="2" borderId="0" xfId="0" applyFont="1" applyFill="1" applyAlignment="1">
      <alignment horizontal="left" vertical="center" wrapText="1"/>
    </xf>
    <xf numFmtId="0" fontId="75" fillId="2" borderId="0" xfId="0" applyFont="1" applyFill="1" applyAlignment="1">
      <alignment horizontal="center" vertical="center"/>
    </xf>
    <xf numFmtId="0" fontId="53" fillId="2" borderId="0" xfId="0" applyFont="1" applyFill="1" applyAlignment="1">
      <alignment horizontal="left" vertical="top" wrapText="1"/>
    </xf>
    <xf numFmtId="0" fontId="58" fillId="2" borderId="0" xfId="4" quotePrefix="1" applyFont="1" applyFill="1" applyAlignment="1">
      <alignment horizontal="left" vertical="top" wrapText="1"/>
    </xf>
    <xf numFmtId="0" fontId="73" fillId="2" borderId="0" xfId="0" applyFont="1" applyFill="1" applyAlignment="1">
      <alignment horizontal="center" vertical="center"/>
    </xf>
    <xf numFmtId="0" fontId="75" fillId="2" borderId="0" xfId="0" applyFont="1" applyFill="1" applyAlignment="1">
      <alignment horizontal="left" vertical="top"/>
    </xf>
    <xf numFmtId="0" fontId="53" fillId="2" borderId="0" xfId="0" applyFont="1" applyFill="1" applyAlignment="1">
      <alignment horizontal="center" vertical="top"/>
    </xf>
    <xf numFmtId="0" fontId="53" fillId="2" borderId="0" xfId="0" applyFont="1" applyFill="1" applyAlignment="1">
      <alignment horizontal="left" vertical="top" wrapText="1" indent="2"/>
    </xf>
    <xf numFmtId="0" fontId="53" fillId="2" borderId="0" xfId="0" applyFont="1" applyFill="1" applyAlignment="1">
      <alignment horizontal="left" vertical="top"/>
    </xf>
    <xf numFmtId="0" fontId="67" fillId="2" borderId="0" xfId="0" applyFont="1" applyFill="1" applyAlignment="1">
      <alignment horizontal="left" vertical="top" wrapText="1"/>
    </xf>
    <xf numFmtId="0" fontId="59" fillId="2" borderId="0" xfId="0" applyFont="1" applyFill="1" applyAlignment="1">
      <alignment horizontal="left" vertical="center" wrapText="1"/>
    </xf>
    <xf numFmtId="0" fontId="59" fillId="2" borderId="0" xfId="0" applyFont="1" applyFill="1" applyAlignment="1">
      <alignment horizontal="left" vertical="top" wrapText="1"/>
    </xf>
    <xf numFmtId="0" fontId="54" fillId="2" borderId="0" xfId="0" applyFont="1" applyFill="1" applyAlignment="1">
      <alignment horizontal="left" vertical="top" wrapText="1" indent="3"/>
    </xf>
    <xf numFmtId="0" fontId="54" fillId="2" borderId="0" xfId="0" applyFont="1" applyFill="1" applyAlignment="1">
      <alignment horizontal="left" vertical="center" indent="3"/>
    </xf>
    <xf numFmtId="0" fontId="52" fillId="2" borderId="0" xfId="0" applyFont="1" applyFill="1" applyAlignment="1">
      <alignment horizontal="center" vertical="top"/>
    </xf>
    <xf numFmtId="0" fontId="58" fillId="2" borderId="0" xfId="4" applyFont="1" applyFill="1" applyAlignment="1">
      <alignment horizontal="left" vertical="top"/>
    </xf>
    <xf numFmtId="0" fontId="53" fillId="2" borderId="0" xfId="0" applyFont="1" applyFill="1" applyAlignment="1">
      <alignment vertical="top" wrapText="1"/>
    </xf>
    <xf numFmtId="0" fontId="52" fillId="2" borderId="0" xfId="0" applyFont="1" applyFill="1" applyAlignment="1">
      <alignment horizontal="left" vertical="top"/>
    </xf>
    <xf numFmtId="0" fontId="52" fillId="0" borderId="0" xfId="0" applyFont="1" applyAlignment="1">
      <alignment horizontal="center"/>
    </xf>
    <xf numFmtId="0" fontId="51" fillId="5" borderId="0" xfId="4" applyFont="1" applyFill="1" applyAlignment="1">
      <alignment horizontal="center" vertical="center"/>
    </xf>
    <xf numFmtId="0" fontId="53" fillId="0" borderId="1" xfId="0" applyFont="1" applyBorder="1" applyAlignment="1">
      <alignment horizontal="left" indent="1"/>
    </xf>
    <xf numFmtId="0" fontId="52" fillId="0" borderId="1" xfId="0" applyFont="1" applyBorder="1" applyAlignment="1">
      <alignment horizontal="left" indent="1"/>
    </xf>
    <xf numFmtId="0" fontId="53" fillId="0" borderId="0" xfId="0" applyFont="1" applyAlignment="1">
      <alignment horizontal="left" vertical="top" wrapText="1"/>
    </xf>
    <xf numFmtId="0" fontId="53" fillId="0" borderId="1" xfId="0" applyFont="1" applyBorder="1" applyAlignment="1">
      <alignment horizontal="left"/>
    </xf>
    <xf numFmtId="0" fontId="53" fillId="0" borderId="1" xfId="0" applyFont="1" applyBorder="1" applyAlignment="1">
      <alignment horizontal="center"/>
    </xf>
    <xf numFmtId="0" fontId="53" fillId="0" borderId="7" xfId="0" applyFont="1" applyFill="1" applyBorder="1" applyAlignment="1">
      <alignment horizontal="left" vertical="center"/>
    </xf>
    <xf numFmtId="0" fontId="53" fillId="0" borderId="7" xfId="0" applyFont="1" applyBorder="1" applyAlignment="1"/>
    <xf numFmtId="0" fontId="53" fillId="0" borderId="4" xfId="0" applyFont="1" applyFill="1" applyBorder="1" applyAlignment="1">
      <alignment horizontal="left" vertical="center"/>
    </xf>
    <xf numFmtId="0" fontId="53" fillId="0" borderId="4" xfId="0" applyFont="1" applyBorder="1" applyAlignment="1"/>
    <xf numFmtId="0" fontId="53" fillId="0" borderId="7" xfId="0" applyFont="1" applyBorder="1" applyAlignment="1">
      <alignment horizontal="left"/>
    </xf>
    <xf numFmtId="0" fontId="52" fillId="0" borderId="7" xfId="0" applyFont="1" applyBorder="1" applyAlignment="1">
      <alignment horizontal="center" vertical="top" wrapText="1"/>
    </xf>
    <xf numFmtId="0" fontId="52" fillId="0" borderId="7" xfId="0" applyFont="1" applyFill="1" applyBorder="1" applyAlignment="1">
      <alignment horizontal="left" vertical="center"/>
    </xf>
    <xf numFmtId="0" fontId="53" fillId="0" borderId="7" xfId="0" applyFont="1" applyFill="1" applyBorder="1" applyAlignment="1">
      <alignment vertical="center"/>
    </xf>
    <xf numFmtId="0" fontId="52" fillId="0" borderId="17" xfId="0" applyFont="1" applyFill="1" applyBorder="1" applyAlignment="1">
      <alignment vertical="center"/>
    </xf>
    <xf numFmtId="0" fontId="53" fillId="0" borderId="17" xfId="0" applyFont="1" applyBorder="1" applyAlignment="1"/>
    <xf numFmtId="0" fontId="53" fillId="0" borderId="4" xfId="0" applyFont="1" applyBorder="1" applyAlignment="1">
      <alignment horizontal="left"/>
    </xf>
    <xf numFmtId="0" fontId="53" fillId="0" borderId="7" xfId="0" applyFont="1" applyBorder="1" applyAlignment="1">
      <alignment horizontal="center"/>
    </xf>
    <xf numFmtId="0" fontId="53" fillId="0" borderId="17" xfId="0" applyFont="1" applyBorder="1" applyAlignment="1">
      <alignment horizontal="left"/>
    </xf>
    <xf numFmtId="0" fontId="52" fillId="0" borderId="0" xfId="0" applyFont="1" applyAlignment="1">
      <alignment horizontal="left" vertical="top"/>
    </xf>
    <xf numFmtId="39" fontId="5" fillId="5" borderId="0" xfId="0" applyNumberFormat="1" applyFont="1" applyFill="1" applyBorder="1" applyAlignment="1">
      <alignment horizontal="left" vertical="top"/>
    </xf>
    <xf numFmtId="0" fontId="5" fillId="0" borderId="0" xfId="0" applyFont="1" applyFill="1" applyBorder="1" applyAlignment="1">
      <alignment horizontal="center" vertical="top"/>
    </xf>
    <xf numFmtId="0" fontId="5" fillId="0" borderId="0" xfId="0" applyFont="1" applyFill="1" applyAlignment="1">
      <alignment horizontal="center" vertical="top"/>
    </xf>
    <xf numFmtId="39" fontId="5" fillId="0" borderId="7" xfId="0" applyNumberFormat="1" applyFont="1" applyFill="1" applyBorder="1" applyAlignment="1">
      <alignment horizontal="right" vertical="top"/>
    </xf>
    <xf numFmtId="0" fontId="0" fillId="0" borderId="7" xfId="0" applyBorder="1" applyAlignment="1">
      <alignment vertical="top"/>
    </xf>
    <xf numFmtId="9" fontId="5" fillId="0" borderId="6" xfId="0" applyNumberFormat="1" applyFont="1" applyFill="1" applyBorder="1" applyAlignment="1">
      <alignment horizontal="center" vertical="top"/>
    </xf>
    <xf numFmtId="9" fontId="5" fillId="0" borderId="0" xfId="0" applyNumberFormat="1" applyFont="1" applyFill="1" applyAlignment="1">
      <alignment horizontal="center" vertical="top"/>
    </xf>
    <xf numFmtId="39" fontId="6" fillId="0" borderId="2" xfId="0" applyNumberFormat="1" applyFont="1" applyFill="1" applyBorder="1" applyAlignment="1">
      <alignment horizontal="center" vertical="top" wrapText="1"/>
    </xf>
    <xf numFmtId="39" fontId="6" fillId="0" borderId="4" xfId="0" applyNumberFormat="1" applyFont="1" applyFill="1" applyBorder="1" applyAlignment="1">
      <alignment horizontal="center" vertical="top" wrapText="1"/>
    </xf>
    <xf numFmtId="0" fontId="6" fillId="0" borderId="2" xfId="0" applyFont="1" applyFill="1" applyBorder="1" applyAlignment="1">
      <alignment horizontal="center" vertical="top"/>
    </xf>
    <xf numFmtId="0" fontId="6" fillId="0" borderId="4" xfId="0" applyFont="1" applyFill="1" applyBorder="1" applyAlignment="1">
      <alignment horizontal="center" vertical="top"/>
    </xf>
    <xf numFmtId="39" fontId="5" fillId="0" borderId="17" xfId="0" applyNumberFormat="1" applyFont="1" applyFill="1" applyBorder="1" applyAlignment="1">
      <alignment horizontal="right" vertical="top"/>
    </xf>
    <xf numFmtId="0" fontId="0" fillId="0" borderId="17" xfId="0" applyBorder="1" applyAlignment="1">
      <alignment vertical="top"/>
    </xf>
    <xf numFmtId="39" fontId="5" fillId="0" borderId="0" xfId="0" applyNumberFormat="1" applyFont="1" applyFill="1" applyBorder="1" applyAlignment="1">
      <alignment horizontal="right" vertical="top"/>
    </xf>
    <xf numFmtId="0" fontId="0" fillId="0" borderId="0" xfId="0" applyBorder="1" applyAlignment="1">
      <alignment vertical="top"/>
    </xf>
    <xf numFmtId="38" fontId="7" fillId="0" borderId="0" xfId="1" applyNumberFormat="1" applyFont="1" applyFill="1" applyBorder="1" applyAlignment="1">
      <alignment horizontal="center" vertical="top"/>
    </xf>
    <xf numFmtId="49" fontId="5" fillId="0" borderId="8" xfId="0" applyNumberFormat="1"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49" fontId="5" fillId="0" borderId="1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49" fontId="5" fillId="2" borderId="0" xfId="0" applyNumberFormat="1" applyFont="1" applyFill="1" applyBorder="1" applyAlignment="1">
      <alignment horizontal="center" vertical="top" wrapText="1"/>
    </xf>
    <xf numFmtId="39" fontId="44" fillId="0" borderId="0" xfId="1" applyNumberFormat="1" applyFont="1" applyFill="1" applyBorder="1" applyAlignment="1">
      <alignment horizontal="center" vertical="top"/>
    </xf>
    <xf numFmtId="49" fontId="5" fillId="5" borderId="0" xfId="0" applyNumberFormat="1" applyFont="1" applyFill="1" applyBorder="1" applyAlignment="1">
      <alignment horizontal="right" vertical="top" wrapText="1" indent="2"/>
    </xf>
    <xf numFmtId="49" fontId="5" fillId="0" borderId="5" xfId="0" applyNumberFormat="1" applyFont="1" applyFill="1" applyBorder="1" applyAlignment="1">
      <alignment horizontal="center" vertical="top" wrapText="1"/>
    </xf>
    <xf numFmtId="49" fontId="5" fillId="0" borderId="15" xfId="0" applyNumberFormat="1" applyFont="1" applyFill="1" applyBorder="1" applyAlignment="1">
      <alignment horizontal="center" vertical="top" wrapText="1"/>
    </xf>
    <xf numFmtId="37" fontId="5" fillId="0" borderId="0" xfId="0" applyNumberFormat="1" applyFont="1" applyFill="1" applyBorder="1" applyAlignment="1">
      <alignment horizontal="right" vertical="top" wrapText="1" indent="2"/>
    </xf>
    <xf numFmtId="9" fontId="6" fillId="0" borderId="0" xfId="0" applyNumberFormat="1" applyFont="1" applyFill="1" applyBorder="1" applyAlignment="1">
      <alignment horizontal="right" vertical="top"/>
    </xf>
    <xf numFmtId="39" fontId="5" fillId="0" borderId="5" xfId="1" applyNumberFormat="1" applyFont="1" applyFill="1" applyBorder="1" applyAlignment="1">
      <alignment horizontal="center" vertical="top"/>
    </xf>
    <xf numFmtId="39" fontId="5" fillId="0" borderId="15" xfId="1" applyNumberFormat="1" applyFont="1" applyFill="1" applyBorder="1" applyAlignment="1">
      <alignment horizontal="center" vertical="top"/>
    </xf>
    <xf numFmtId="0" fontId="5" fillId="0" borderId="5"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4" xfId="0" applyFont="1" applyFill="1" applyBorder="1" applyAlignment="1">
      <alignment horizontal="center" vertical="top" wrapText="1"/>
    </xf>
    <xf numFmtId="37" fontId="5" fillId="5" borderId="0" xfId="0" applyNumberFormat="1" applyFont="1" applyFill="1" applyBorder="1" applyAlignment="1">
      <alignment horizontal="right" vertical="top" wrapText="1"/>
    </xf>
    <xf numFmtId="0" fontId="58" fillId="2" borderId="0" xfId="4" applyFont="1" applyFill="1" applyAlignment="1">
      <alignment horizontal="left" vertical="top" wrapText="1"/>
    </xf>
    <xf numFmtId="0" fontId="53" fillId="0" borderId="10" xfId="0" applyFont="1" applyBorder="1" applyAlignment="1">
      <alignment horizontal="center" vertical="top"/>
    </xf>
    <xf numFmtId="0" fontId="53" fillId="0" borderId="0" xfId="0" applyFont="1" applyAlignment="1">
      <alignment horizontal="left" vertical="top" wrapText="1" indent="4"/>
    </xf>
    <xf numFmtId="10" fontId="53" fillId="0" borderId="1" xfId="3" applyNumberFormat="1" applyFont="1" applyBorder="1" applyAlignment="1">
      <alignment horizontal="center" vertical="top"/>
    </xf>
    <xf numFmtId="171" fontId="53" fillId="0" borderId="1" xfId="1" applyNumberFormat="1" applyFont="1" applyBorder="1" applyAlignment="1">
      <alignment horizontal="center" vertical="top"/>
    </xf>
    <xf numFmtId="5" fontId="53" fillId="0" borderId="1" xfId="2" applyNumberFormat="1" applyFont="1" applyBorder="1" applyAlignment="1">
      <alignment horizontal="center" vertical="top"/>
    </xf>
    <xf numFmtId="175" fontId="53" fillId="0" borderId="10" xfId="3" applyNumberFormat="1" applyFont="1" applyBorder="1" applyAlignment="1">
      <alignment horizontal="center" vertical="top"/>
    </xf>
    <xf numFmtId="0" fontId="53" fillId="0" borderId="1" xfId="0" applyFont="1" applyBorder="1" applyAlignment="1">
      <alignment horizontal="center" vertical="top"/>
    </xf>
    <xf numFmtId="0" fontId="53" fillId="0" borderId="0" xfId="0" applyFont="1" applyAlignment="1">
      <alignment horizontal="center" vertical="top"/>
    </xf>
    <xf numFmtId="0" fontId="52" fillId="0" borderId="0" xfId="0" applyFont="1" applyAlignment="1">
      <alignment horizontal="center" vertical="top"/>
    </xf>
    <xf numFmtId="37" fontId="53" fillId="0" borderId="1" xfId="0" applyNumberFormat="1" applyFont="1" applyBorder="1" applyAlignment="1">
      <alignment horizontal="center" vertical="top"/>
    </xf>
    <xf numFmtId="0" fontId="52" fillId="0" borderId="0" xfId="0" applyFont="1" applyBorder="1" applyAlignment="1">
      <alignment horizontal="center" vertical="top"/>
    </xf>
    <xf numFmtId="0" fontId="62" fillId="5" borderId="0" xfId="4" applyFont="1" applyFill="1" applyAlignment="1">
      <alignment horizontal="center" vertical="center"/>
    </xf>
    <xf numFmtId="172" fontId="53" fillId="0" borderId="10" xfId="0" applyNumberFormat="1" applyFont="1" applyBorder="1" applyAlignment="1">
      <alignment horizontal="left" vertical="top"/>
    </xf>
    <xf numFmtId="0" fontId="53" fillId="0" borderId="16" xfId="0" applyFont="1" applyBorder="1" applyAlignment="1">
      <alignment horizontal="center" vertical="top"/>
    </xf>
    <xf numFmtId="171" fontId="53" fillId="0" borderId="1" xfId="2" applyNumberFormat="1" applyFont="1" applyBorder="1" applyAlignment="1">
      <alignment horizontal="center" vertical="top"/>
    </xf>
    <xf numFmtId="177" fontId="53" fillId="0" borderId="1" xfId="2" applyNumberFormat="1" applyFont="1" applyBorder="1" applyAlignment="1">
      <alignment horizontal="center" vertical="top"/>
    </xf>
    <xf numFmtId="0" fontId="53" fillId="0" borderId="0" xfId="0" applyFont="1" applyAlignment="1">
      <alignment horizontal="left" vertical="top" wrapText="1" indent="2"/>
    </xf>
    <xf numFmtId="10" fontId="53" fillId="0" borderId="1" xfId="0" applyNumberFormat="1" applyFont="1" applyBorder="1" applyAlignment="1">
      <alignment horizontal="center" vertical="top"/>
    </xf>
    <xf numFmtId="0" fontId="53" fillId="0" borderId="0" xfId="0" applyFont="1" applyAlignment="1">
      <alignment horizontal="center" vertical="center"/>
    </xf>
    <xf numFmtId="0" fontId="53" fillId="0" borderId="16" xfId="0" applyFont="1" applyBorder="1" applyAlignment="1">
      <alignment horizontal="center"/>
    </xf>
    <xf numFmtId="0" fontId="53" fillId="0" borderId="0" xfId="0" applyFont="1" applyAlignment="1">
      <alignment horizontal="left" vertical="center"/>
    </xf>
    <xf numFmtId="0" fontId="53" fillId="0" borderId="0" xfId="0" applyFont="1" applyAlignment="1">
      <alignment horizontal="left"/>
    </xf>
    <xf numFmtId="0" fontId="61" fillId="2" borderId="0" xfId="0" applyFont="1" applyFill="1" applyAlignment="1">
      <alignment horizontal="left" vertical="top" wrapText="1"/>
    </xf>
    <xf numFmtId="0" fontId="61" fillId="2" borderId="0" xfId="0" applyFont="1" applyFill="1" applyAlignment="1">
      <alignment horizontal="center" vertical="center"/>
    </xf>
    <xf numFmtId="0" fontId="61" fillId="2" borderId="1" xfId="0" applyFont="1" applyFill="1" applyBorder="1" applyAlignment="1">
      <alignment horizontal="center"/>
    </xf>
    <xf numFmtId="0" fontId="53" fillId="2" borderId="0" xfId="0" applyFont="1" applyFill="1" applyAlignment="1">
      <alignment horizontal="center" vertical="center"/>
    </xf>
    <xf numFmtId="0" fontId="53" fillId="2" borderId="1" xfId="0" applyFont="1" applyFill="1" applyBorder="1" applyAlignment="1">
      <alignment horizontal="center"/>
    </xf>
    <xf numFmtId="38" fontId="29" fillId="0" borderId="0" xfId="1" applyNumberFormat="1" applyFont="1" applyFill="1" applyBorder="1" applyAlignment="1">
      <alignment horizontal="center" vertical="center"/>
    </xf>
    <xf numFmtId="37" fontId="7" fillId="0" borderId="9" xfId="0" applyNumberFormat="1" applyFont="1" applyFill="1" applyBorder="1" applyAlignment="1">
      <alignment horizontal="center" vertical="top"/>
    </xf>
    <xf numFmtId="37" fontId="7" fillId="0" borderId="10" xfId="0" applyNumberFormat="1" applyFont="1" applyFill="1" applyBorder="1" applyAlignment="1">
      <alignment horizontal="center" vertical="top"/>
    </xf>
    <xf numFmtId="37" fontId="7" fillId="0" borderId="12" xfId="0" applyNumberFormat="1" applyFont="1" applyFill="1" applyBorder="1" applyAlignment="1">
      <alignment horizontal="center" vertical="top"/>
    </xf>
    <xf numFmtId="38" fontId="46" fillId="2" borderId="0" xfId="1" applyNumberFormat="1" applyFont="1" applyFill="1" applyBorder="1" applyAlignment="1">
      <alignment horizontal="center" vertical="center"/>
    </xf>
    <xf numFmtId="38" fontId="45" fillId="2" borderId="0" xfId="1" applyNumberFormat="1" applyFont="1" applyFill="1" applyBorder="1" applyAlignment="1">
      <alignment horizontal="center" vertical="center"/>
    </xf>
    <xf numFmtId="37" fontId="10" fillId="0" borderId="16" xfId="0" applyNumberFormat="1" applyFont="1" applyFill="1" applyBorder="1" applyAlignment="1">
      <alignment horizontal="center" vertical="center"/>
    </xf>
    <xf numFmtId="37" fontId="10" fillId="0" borderId="0" xfId="0" applyNumberFormat="1" applyFont="1" applyFill="1" applyBorder="1" applyAlignment="1">
      <alignment horizontal="center" vertical="center"/>
    </xf>
    <xf numFmtId="38" fontId="5" fillId="0" borderId="0" xfId="2" applyNumberFormat="1" applyFont="1" applyFill="1" applyBorder="1" applyAlignment="1">
      <alignment horizontal="right" vertical="center"/>
    </xf>
    <xf numFmtId="38" fontId="7" fillId="2" borderId="0" xfId="1" applyNumberFormat="1" applyFont="1" applyFill="1" applyBorder="1" applyAlignment="1">
      <alignment horizontal="center" vertical="top"/>
    </xf>
    <xf numFmtId="0" fontId="49" fillId="2" borderId="0" xfId="5" applyFont="1" applyFill="1" applyAlignment="1">
      <alignment horizontal="center" vertical="top" wrapText="1"/>
    </xf>
    <xf numFmtId="39" fontId="5" fillId="2" borderId="0" xfId="5" applyNumberFormat="1" applyFont="1" applyFill="1" applyBorder="1" applyAlignment="1">
      <alignment horizontal="right" vertical="top"/>
    </xf>
    <xf numFmtId="165" fontId="13" fillId="2" borderId="0" xfId="5" applyNumberFormat="1" applyFont="1" applyFill="1" applyAlignment="1">
      <alignment horizontal="center" vertical="top" wrapText="1"/>
    </xf>
    <xf numFmtId="165" fontId="13" fillId="2" borderId="0" xfId="0" applyNumberFormat="1" applyFont="1" applyFill="1" applyBorder="1" applyAlignment="1">
      <alignment horizontal="center" vertical="top" wrapText="1"/>
    </xf>
    <xf numFmtId="0" fontId="5" fillId="2" borderId="0" xfId="0" applyFont="1" applyFill="1" applyAlignment="1">
      <alignment horizontal="left" vertical="top" indent="1"/>
    </xf>
    <xf numFmtId="39" fontId="6" fillId="2" borderId="0" xfId="0" applyNumberFormat="1" applyFont="1" applyFill="1" applyBorder="1" applyAlignment="1">
      <alignment horizontal="left" vertical="top" wrapText="1"/>
    </xf>
    <xf numFmtId="0" fontId="5" fillId="0" borderId="6" xfId="0" applyFont="1" applyFill="1" applyBorder="1" applyAlignment="1">
      <alignment horizontal="center" wrapText="1"/>
    </xf>
    <xf numFmtId="0" fontId="6" fillId="0" borderId="0" xfId="0" applyFont="1" applyAlignment="1">
      <alignment horizontal="left" vertical="top" wrapText="1"/>
    </xf>
    <xf numFmtId="0" fontId="5" fillId="0" borderId="9" xfId="0" applyFont="1" applyFill="1" applyBorder="1" applyAlignment="1">
      <alignment horizontal="center" vertical="top"/>
    </xf>
    <xf numFmtId="0" fontId="5" fillId="0" borderId="10" xfId="0" applyFont="1" applyFill="1" applyBorder="1" applyAlignment="1">
      <alignment horizontal="center" vertical="top"/>
    </xf>
    <xf numFmtId="0" fontId="5" fillId="0" borderId="12" xfId="0" applyFont="1" applyFill="1" applyBorder="1" applyAlignment="1">
      <alignment horizontal="center" vertical="top"/>
    </xf>
    <xf numFmtId="0" fontId="6" fillId="0" borderId="0" xfId="0" applyFont="1" applyFill="1" applyAlignment="1">
      <alignment horizontal="left" vertical="top"/>
    </xf>
    <xf numFmtId="38" fontId="46" fillId="2" borderId="0" xfId="1" applyNumberFormat="1" applyFont="1" applyFill="1" applyBorder="1" applyAlignment="1">
      <alignment horizontal="center" vertical="center" wrapText="1"/>
    </xf>
    <xf numFmtId="38" fontId="46" fillId="2" borderId="1" xfId="1" applyNumberFormat="1" applyFont="1" applyFill="1" applyBorder="1" applyAlignment="1">
      <alignment horizontal="center" vertical="center" wrapText="1"/>
    </xf>
    <xf numFmtId="0" fontId="50" fillId="0" borderId="0" xfId="0" applyFont="1" applyAlignment="1">
      <alignment horizontal="center" vertical="top"/>
    </xf>
    <xf numFmtId="10" fontId="50" fillId="0" borderId="0" xfId="2" applyNumberFormat="1" applyFont="1" applyBorder="1" applyAlignment="1">
      <alignment horizontal="center" vertical="top"/>
    </xf>
    <xf numFmtId="0" fontId="52" fillId="5" borderId="0" xfId="0" applyFont="1" applyFill="1" applyAlignment="1">
      <alignment horizontal="center" vertical="top"/>
    </xf>
    <xf numFmtId="0" fontId="50" fillId="0" borderId="0" xfId="0" applyFont="1" applyBorder="1" applyAlignment="1">
      <alignment horizontal="right" vertical="top" wrapText="1"/>
    </xf>
    <xf numFmtId="38" fontId="67" fillId="2" borderId="0" xfId="1" applyNumberFormat="1" applyFont="1" applyFill="1" applyBorder="1" applyAlignment="1">
      <alignment horizontal="center" vertical="center"/>
    </xf>
    <xf numFmtId="0" fontId="42" fillId="0" borderId="0" xfId="0" applyFont="1" applyAlignment="1">
      <alignment horizontal="center" vertical="top"/>
    </xf>
    <xf numFmtId="10" fontId="40" fillId="0" borderId="0" xfId="2" applyNumberFormat="1" applyFont="1" applyBorder="1" applyAlignment="1">
      <alignment horizontal="center" vertical="top"/>
    </xf>
    <xf numFmtId="0" fontId="36" fillId="5" borderId="0" xfId="0" applyFont="1" applyFill="1" applyAlignment="1">
      <alignment horizontal="center" vertical="top"/>
    </xf>
    <xf numFmtId="0" fontId="40" fillId="0" borderId="0" xfId="0" applyFont="1" applyBorder="1" applyAlignment="1">
      <alignment horizontal="right" vertical="top" wrapText="1"/>
    </xf>
    <xf numFmtId="10" fontId="40" fillId="0" borderId="0" xfId="2" applyNumberFormat="1" applyFont="1" applyBorder="1" applyAlignment="1">
      <alignment horizontal="right" vertical="top" wrapText="1"/>
    </xf>
    <xf numFmtId="166" fontId="24" fillId="0" borderId="0" xfId="0" applyNumberFormat="1" applyFont="1" applyAlignment="1">
      <alignment horizontal="left"/>
    </xf>
    <xf numFmtId="0" fontId="24" fillId="0" borderId="0" xfId="0" applyFont="1" applyAlignment="1"/>
    <xf numFmtId="0" fontId="47" fillId="0" borderId="16" xfId="0" applyFont="1" applyBorder="1" applyAlignment="1">
      <alignment horizontal="center" vertical="top"/>
    </xf>
    <xf numFmtId="0" fontId="47" fillId="0" borderId="1" xfId="0" applyFont="1" applyBorder="1" applyAlignment="1">
      <alignment horizontal="center" vertical="top"/>
    </xf>
    <xf numFmtId="0" fontId="33" fillId="0" borderId="0" xfId="0" applyFont="1" applyAlignment="1">
      <alignment horizontal="right" vertical="top"/>
    </xf>
    <xf numFmtId="0" fontId="48" fillId="0" borderId="0" xfId="0" applyFont="1" applyAlignment="1">
      <alignment horizontal="center" vertical="top"/>
    </xf>
    <xf numFmtId="0" fontId="47" fillId="0" borderId="0" xfId="0" applyFont="1" applyAlignment="1">
      <alignment horizontal="left" vertical="top" wrapText="1"/>
    </xf>
    <xf numFmtId="0" fontId="48" fillId="0" borderId="0" xfId="0" applyFont="1" applyAlignment="1">
      <alignment horizontal="right" vertical="top"/>
    </xf>
    <xf numFmtId="0" fontId="37" fillId="0" borderId="1" xfId="0" applyFont="1" applyBorder="1" applyAlignment="1">
      <alignment horizontal="center"/>
    </xf>
    <xf numFmtId="0" fontId="38" fillId="0" borderId="0" xfId="0" applyFont="1" applyAlignment="1">
      <alignment horizontal="center" vertical="center"/>
    </xf>
    <xf numFmtId="0" fontId="37" fillId="0" borderId="10" xfId="0" applyFont="1" applyBorder="1" applyAlignment="1">
      <alignment horizontal="center"/>
    </xf>
    <xf numFmtId="0" fontId="37" fillId="0" borderId="0" xfId="0" applyFont="1" applyAlignment="1">
      <alignment horizontal="left" vertical="top" wrapText="1"/>
    </xf>
    <xf numFmtId="0" fontId="37" fillId="0" borderId="16" xfId="0" applyFont="1" applyBorder="1" applyAlignment="1">
      <alignment horizontal="center"/>
    </xf>
    <xf numFmtId="0" fontId="37" fillId="0" borderId="0" xfId="0" applyFont="1" applyAlignment="1">
      <alignment horizontal="center"/>
    </xf>
  </cellXfs>
  <cellStyles count="6">
    <cellStyle name="Comma" xfId="1" builtinId="3"/>
    <cellStyle name="Currency" xfId="2" builtinId="4"/>
    <cellStyle name="Hyperlink" xfId="4" builtinId="8"/>
    <cellStyle name="Normal" xfId="0" builtinId="0"/>
    <cellStyle name="Normal 2" xfId="5"/>
    <cellStyle name="Percent" xfId="3" builtinId="5"/>
  </cellStyles>
  <dxfs count="5">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E1"/>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434340</xdr:colOff>
      <xdr:row>1</xdr:row>
      <xdr:rowOff>929640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8620"/>
          <a:ext cx="2628900" cy="1127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756555</xdr:colOff>
      <xdr:row>0</xdr:row>
      <xdr:rowOff>0</xdr:rowOff>
    </xdr:from>
    <xdr:to>
      <xdr:col>5</xdr:col>
      <xdr:colOff>2099445</xdr:colOff>
      <xdr:row>3</xdr:row>
      <xdr:rowOff>178593</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45774" y="0"/>
          <a:ext cx="2259671" cy="916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539749</xdr:colOff>
      <xdr:row>1</xdr:row>
      <xdr:rowOff>0</xdr:rowOff>
    </xdr:from>
    <xdr:to>
      <xdr:col>15</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539749</xdr:colOff>
      <xdr:row>1</xdr:row>
      <xdr:rowOff>0</xdr:rowOff>
    </xdr:from>
    <xdr:to>
      <xdr:col>13</xdr:col>
      <xdr:colOff>571799</xdr:colOff>
      <xdr:row>4</xdr:row>
      <xdr:rowOff>63500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0209" y="0"/>
          <a:ext cx="2630470" cy="103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1569026</xdr:colOff>
      <xdr:row>1</xdr:row>
      <xdr:rowOff>335969</xdr:rowOff>
    </xdr:from>
    <xdr:to>
      <xdr:col>10</xdr:col>
      <xdr:colOff>2517495</xdr:colOff>
      <xdr:row>6</xdr:row>
      <xdr:rowOff>193964</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84081" y="335969"/>
          <a:ext cx="3774796" cy="1659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5</xdr:col>
      <xdr:colOff>523875</xdr:colOff>
      <xdr:row>0</xdr:row>
      <xdr:rowOff>38100</xdr:rowOff>
    </xdr:from>
    <xdr:to>
      <xdr:col>8</xdr:col>
      <xdr:colOff>733425</xdr:colOff>
      <xdr:row>6</xdr:row>
      <xdr:rowOff>152400</xdr:rowOff>
    </xdr:to>
    <xdr:pic>
      <xdr:nvPicPr>
        <xdr:cNvPr id="2" name="Picture 1" descr="Description: cid:29A45D976F780E4795DA30F024E40A240AF15397@WS3-MAIL.chfa.local_0@example.co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91025" y="38100"/>
          <a:ext cx="24955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441960</xdr:colOff>
      <xdr:row>0</xdr:row>
      <xdr:rowOff>53340</xdr:rowOff>
    </xdr:from>
    <xdr:to>
      <xdr:col>9</xdr:col>
      <xdr:colOff>518159</xdr:colOff>
      <xdr:row>3</xdr:row>
      <xdr:rowOff>154033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53340"/>
          <a:ext cx="1554479" cy="6493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927735</xdr:colOff>
      <xdr:row>3</xdr:row>
      <xdr:rowOff>0</xdr:rowOff>
    </xdr:from>
    <xdr:to>
      <xdr:col>12</xdr:col>
      <xdr:colOff>485775</xdr:colOff>
      <xdr:row>8</xdr:row>
      <xdr:rowOff>94038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66810" y="266700"/>
          <a:ext cx="2367915" cy="9989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5657" y="242207"/>
          <a:ext cx="2929890" cy="11798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1397907</xdr:colOff>
      <xdr:row>1</xdr:row>
      <xdr:rowOff>19957</xdr:rowOff>
    </xdr:from>
    <xdr:to>
      <xdr:col>7</xdr:col>
      <xdr:colOff>2375172</xdr:colOff>
      <xdr:row>5</xdr:row>
      <xdr:rowOff>231412</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55467" y="240937"/>
          <a:ext cx="2889885" cy="1163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396241</xdr:colOff>
      <xdr:row>0</xdr:row>
      <xdr:rowOff>0</xdr:rowOff>
    </xdr:from>
    <xdr:to>
      <xdr:col>9</xdr:col>
      <xdr:colOff>472440</xdr:colOff>
      <xdr:row>3</xdr:row>
      <xdr:rowOff>100693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1" y="0"/>
          <a:ext cx="1554479" cy="649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1698172</xdr:colOff>
      <xdr:row>3</xdr:row>
      <xdr:rowOff>180634</xdr:rowOff>
    </xdr:to>
    <xdr:pic>
      <xdr:nvPicPr>
        <xdr:cNvPr id="5" name="Picture 4" descr="T:\3-TECH SERVICES\- ADMIN-TECH SERVICES\CHFA New Logo_HorzSlogan(cropped).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1657" y="163286"/>
          <a:ext cx="1698172" cy="740228"/>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584200</xdr:colOff>
      <xdr:row>0</xdr:row>
      <xdr:rowOff>266700</xdr:rowOff>
    </xdr:from>
    <xdr:to>
      <xdr:col>9</xdr:col>
      <xdr:colOff>1213150</xdr:colOff>
      <xdr:row>4</xdr:row>
      <xdr:rowOff>38100</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3700" y="266700"/>
          <a:ext cx="262285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2315030</xdr:colOff>
      <xdr:row>0</xdr:row>
      <xdr:rowOff>1</xdr:rowOff>
    </xdr:from>
    <xdr:to>
      <xdr:col>3</xdr:col>
      <xdr:colOff>2133600</xdr:colOff>
      <xdr:row>4</xdr:row>
      <xdr:rowOff>215691</xdr:rowOff>
    </xdr:to>
    <xdr:pic>
      <xdr:nvPicPr>
        <xdr:cNvPr id="2" name="Picture 2" descr="CHFA New Logo_HorzSlogan(cropped)"/>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1430" y="1"/>
          <a:ext cx="2383970" cy="1142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25.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hfa.org/assets/1/6/2018_Cost_Certification_Preparation_Guideline.pdf?7403"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hfa.org/assets/1/6/2018_Cost_Certification_Preparation_Guideline.pdf?7403" TargetMode="External"/><Relationship Id="rId1" Type="http://schemas.openxmlformats.org/officeDocument/2006/relationships/printerSettings" Target="../printerSettings/printerSettings3.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chfa.org/assets/1/6/2018_Cost_Certification_Preparation_Guideline.pdf?7403"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chfa.org/Rental%20Housing/for%20Developers%20and%20Sponsors/Document%20Library/default.aspx" TargetMode="Externa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drawing" Target="../drawings/drawing7.xml"/><Relationship Id="rId5" Type="http://schemas.openxmlformats.org/officeDocument/2006/relationships/printerSettings" Target="../printerSettings/printerSettings12.bin"/><Relationship Id="rId4" Type="http://schemas.openxmlformats.org/officeDocument/2006/relationships/hyperlink" Target="https://www.chfa.org/assets/1/6/2018_Cost_Certification_Preparation_Guideline.pdf?7403"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4"/>
  <sheetViews>
    <sheetView tabSelected="1" zoomScaleNormal="100" workbookViewId="0"/>
  </sheetViews>
  <sheetFormatPr defaultColWidth="8.765625" defaultRowHeight="14.5" x14ac:dyDescent="0.35"/>
  <cols>
    <col min="1" max="3" width="8.765625" style="556"/>
    <col min="4" max="4" width="7" style="556" customWidth="1"/>
    <col min="5" max="5" width="10.23046875" style="556" customWidth="1"/>
    <col min="6" max="8" width="8.765625" style="556"/>
    <col min="9" max="9" width="11.3046875" style="556" customWidth="1"/>
    <col min="10" max="10" width="3.07421875" style="556" customWidth="1"/>
    <col min="11" max="11" width="0.3046875" style="556" customWidth="1"/>
    <col min="12" max="16384" width="8.765625" style="556"/>
  </cols>
  <sheetData>
    <row r="1" spans="1:10" x14ac:dyDescent="0.35">
      <c r="E1" s="763"/>
      <c r="F1" s="763"/>
      <c r="G1" s="763"/>
      <c r="H1" s="763"/>
      <c r="I1" s="763"/>
    </row>
    <row r="2" spans="1:10" ht="224.5" customHeight="1" x14ac:dyDescent="0.35">
      <c r="A2" s="734"/>
      <c r="B2" s="734"/>
      <c r="C2" s="734"/>
      <c r="D2" s="734"/>
      <c r="E2" s="734"/>
      <c r="F2" s="756" t="s">
        <v>341</v>
      </c>
      <c r="G2" s="756"/>
      <c r="H2" s="756"/>
      <c r="I2" s="756"/>
    </row>
    <row r="3" spans="1:10" ht="49.9" customHeight="1" x14ac:dyDescent="0.35">
      <c r="A3" s="557"/>
      <c r="B3" s="557"/>
      <c r="C3" s="557"/>
      <c r="D3" s="557"/>
      <c r="E3" s="557"/>
      <c r="F3" s="737"/>
      <c r="G3" s="737"/>
      <c r="H3" s="737"/>
      <c r="I3" s="737"/>
    </row>
    <row r="4" spans="1:10" ht="60" customHeight="1" x14ac:dyDescent="0.35">
      <c r="A4" s="735"/>
      <c r="B4" s="735"/>
      <c r="C4" s="735"/>
      <c r="D4" s="735"/>
      <c r="E4" s="735"/>
      <c r="F4" s="757" t="s">
        <v>676</v>
      </c>
      <c r="G4" s="757"/>
      <c r="H4" s="757"/>
      <c r="I4" s="757"/>
      <c r="J4" s="736"/>
    </row>
    <row r="5" spans="1:10" ht="28.5" x14ac:dyDescent="0.35">
      <c r="A5" s="558" t="s">
        <v>1</v>
      </c>
      <c r="F5" s="757">
        <v>2021</v>
      </c>
      <c r="G5" s="757"/>
      <c r="H5" s="757"/>
      <c r="I5" s="757"/>
    </row>
    <row r="6" spans="1:10" ht="28.15" customHeight="1" x14ac:dyDescent="0.35">
      <c r="A6" s="558"/>
    </row>
    <row r="7" spans="1:10" x14ac:dyDescent="0.35">
      <c r="A7" s="559"/>
    </row>
    <row r="8" spans="1:10" x14ac:dyDescent="0.35">
      <c r="A8" s="560"/>
    </row>
    <row r="23" spans="1:9" ht="15.5" x14ac:dyDescent="0.35">
      <c r="A23" s="761" t="s">
        <v>818</v>
      </c>
      <c r="B23" s="761"/>
      <c r="C23" s="761"/>
      <c r="D23" s="761"/>
      <c r="E23" s="761"/>
      <c r="F23" s="761"/>
      <c r="G23" s="761"/>
      <c r="H23" s="761"/>
      <c r="I23" s="761"/>
    </row>
    <row r="26" spans="1:9" x14ac:dyDescent="0.35">
      <c r="A26" s="766" t="s">
        <v>819</v>
      </c>
      <c r="B26" s="766"/>
      <c r="C26" s="766"/>
      <c r="D26" s="766"/>
      <c r="E26" s="766"/>
      <c r="F26" s="766"/>
      <c r="G26" s="766"/>
      <c r="H26" s="766"/>
      <c r="I26" s="766"/>
    </row>
    <row r="27" spans="1:9" x14ac:dyDescent="0.35">
      <c r="A27" s="766"/>
      <c r="B27" s="766"/>
      <c r="C27" s="766"/>
      <c r="D27" s="766"/>
      <c r="E27" s="766"/>
      <c r="F27" s="766"/>
      <c r="G27" s="766"/>
      <c r="H27" s="766"/>
      <c r="I27" s="766"/>
    </row>
    <row r="28" spans="1:9" x14ac:dyDescent="0.35">
      <c r="A28" s="766"/>
      <c r="B28" s="766"/>
      <c r="C28" s="766"/>
      <c r="D28" s="766"/>
      <c r="E28" s="766"/>
      <c r="F28" s="766"/>
      <c r="G28" s="766"/>
      <c r="H28" s="766"/>
      <c r="I28" s="766"/>
    </row>
    <row r="29" spans="1:9" x14ac:dyDescent="0.35">
      <c r="A29" s="745"/>
      <c r="B29" s="745"/>
      <c r="C29" s="745"/>
      <c r="D29" s="745"/>
      <c r="E29" s="745"/>
      <c r="F29" s="745"/>
      <c r="G29" s="745"/>
      <c r="H29" s="745"/>
      <c r="I29" s="745"/>
    </row>
    <row r="30" spans="1:9" s="742" customFormat="1" ht="24" customHeight="1" x14ac:dyDescent="0.35">
      <c r="A30" s="739" t="s">
        <v>801</v>
      </c>
    </row>
    <row r="31" spans="1:9" ht="64.150000000000006" customHeight="1" x14ac:dyDescent="0.35">
      <c r="A31" s="759" t="s">
        <v>781</v>
      </c>
      <c r="B31" s="759"/>
      <c r="C31" s="759"/>
      <c r="D31" s="759"/>
      <c r="E31" s="759"/>
      <c r="F31" s="759"/>
      <c r="G31" s="759"/>
      <c r="H31" s="759"/>
      <c r="I31" s="759"/>
    </row>
    <row r="33" spans="1:9" ht="24" customHeight="1" x14ac:dyDescent="0.35">
      <c r="A33" s="739" t="s">
        <v>802</v>
      </c>
      <c r="B33" s="561"/>
      <c r="C33" s="561"/>
    </row>
    <row r="34" spans="1:9" ht="79.900000000000006" customHeight="1" x14ac:dyDescent="0.35">
      <c r="A34" s="759" t="s">
        <v>782</v>
      </c>
      <c r="B34" s="759"/>
      <c r="C34" s="759"/>
      <c r="D34" s="759"/>
      <c r="E34" s="759"/>
      <c r="F34" s="759"/>
      <c r="G34" s="759"/>
      <c r="H34" s="759"/>
      <c r="I34" s="759"/>
    </row>
    <row r="36" spans="1:9" ht="31.9" customHeight="1" x14ac:dyDescent="0.35">
      <c r="A36" s="759" t="s">
        <v>783</v>
      </c>
      <c r="B36" s="759"/>
      <c r="C36" s="759"/>
      <c r="D36" s="759"/>
      <c r="E36" s="759"/>
      <c r="F36" s="759"/>
      <c r="G36" s="759"/>
      <c r="H36" s="759"/>
      <c r="I36" s="759"/>
    </row>
    <row r="38" spans="1:9" ht="96" customHeight="1" x14ac:dyDescent="0.35">
      <c r="A38" s="759" t="s">
        <v>777</v>
      </c>
      <c r="B38" s="759"/>
      <c r="C38" s="759"/>
      <c r="D38" s="759"/>
      <c r="E38" s="759"/>
      <c r="F38" s="759"/>
      <c r="G38" s="759"/>
      <c r="H38" s="759"/>
      <c r="I38" s="759"/>
    </row>
    <row r="40" spans="1:9" ht="48" customHeight="1" x14ac:dyDescent="0.35">
      <c r="A40" s="759" t="s">
        <v>762</v>
      </c>
      <c r="B40" s="759"/>
      <c r="C40" s="759"/>
      <c r="D40" s="759"/>
      <c r="E40" s="759"/>
      <c r="F40" s="759"/>
      <c r="G40" s="759"/>
      <c r="H40" s="759"/>
      <c r="I40" s="759"/>
    </row>
    <row r="41" spans="1:9" ht="16.149999999999999" customHeight="1" x14ac:dyDescent="0.35">
      <c r="A41" s="562"/>
      <c r="B41" s="562"/>
      <c r="C41" s="562"/>
      <c r="D41" s="562"/>
      <c r="E41" s="562"/>
      <c r="F41" s="562"/>
      <c r="G41" s="562"/>
      <c r="H41" s="562"/>
      <c r="I41" s="562"/>
    </row>
    <row r="42" spans="1:9" ht="31.9" customHeight="1" x14ac:dyDescent="0.35">
      <c r="A42" s="759" t="s">
        <v>697</v>
      </c>
      <c r="B42" s="759"/>
      <c r="C42" s="759"/>
      <c r="D42" s="759"/>
      <c r="E42" s="759"/>
      <c r="F42" s="759"/>
      <c r="G42" s="759"/>
      <c r="H42" s="759"/>
      <c r="I42" s="759"/>
    </row>
    <row r="44" spans="1:9" ht="24" customHeight="1" x14ac:dyDescent="0.35">
      <c r="A44" s="762" t="s">
        <v>803</v>
      </c>
      <c r="B44" s="762"/>
      <c r="C44" s="762"/>
    </row>
    <row r="45" spans="1:9" ht="48" customHeight="1" x14ac:dyDescent="0.35">
      <c r="A45" s="759" t="s">
        <v>778</v>
      </c>
      <c r="B45" s="759"/>
      <c r="C45" s="759"/>
      <c r="D45" s="759"/>
      <c r="E45" s="759"/>
      <c r="F45" s="759"/>
      <c r="G45" s="759"/>
      <c r="H45" s="759"/>
      <c r="I45" s="759"/>
    </row>
    <row r="47" spans="1:9" ht="31.9" customHeight="1" x14ac:dyDescent="0.35">
      <c r="A47" s="759" t="s">
        <v>784</v>
      </c>
      <c r="B47" s="759"/>
      <c r="C47" s="759"/>
      <c r="D47" s="759"/>
      <c r="E47" s="759"/>
      <c r="F47" s="759"/>
      <c r="G47" s="759"/>
      <c r="H47" s="759"/>
      <c r="I47" s="759"/>
    </row>
    <row r="49" spans="1:9" ht="48" customHeight="1" x14ac:dyDescent="0.35">
      <c r="A49" s="759" t="s">
        <v>785</v>
      </c>
      <c r="B49" s="759"/>
      <c r="C49" s="759"/>
      <c r="D49" s="759"/>
      <c r="E49" s="759"/>
      <c r="F49" s="759"/>
      <c r="G49" s="759"/>
      <c r="H49" s="759"/>
      <c r="I49" s="759"/>
    </row>
    <row r="51" spans="1:9" ht="48" customHeight="1" x14ac:dyDescent="0.35">
      <c r="A51" s="759" t="s">
        <v>763</v>
      </c>
      <c r="B51" s="759"/>
      <c r="C51" s="759"/>
      <c r="D51" s="759"/>
      <c r="E51" s="759"/>
      <c r="F51" s="759"/>
      <c r="G51" s="759"/>
      <c r="H51" s="759"/>
      <c r="I51" s="759"/>
    </row>
    <row r="53" spans="1:9" ht="31.9" customHeight="1" x14ac:dyDescent="0.35">
      <c r="A53" s="759" t="s">
        <v>786</v>
      </c>
      <c r="B53" s="759"/>
      <c r="C53" s="759"/>
      <c r="D53" s="759"/>
      <c r="E53" s="759"/>
      <c r="F53" s="759"/>
      <c r="G53" s="759"/>
      <c r="H53" s="759"/>
      <c r="I53" s="759"/>
    </row>
    <row r="55" spans="1:9" ht="31.9" customHeight="1" x14ac:dyDescent="0.35">
      <c r="A55" s="759" t="s">
        <v>698</v>
      </c>
      <c r="B55" s="759"/>
      <c r="C55" s="759"/>
      <c r="D55" s="759"/>
      <c r="E55" s="759"/>
      <c r="F55" s="759"/>
      <c r="G55" s="759"/>
      <c r="H55" s="759"/>
      <c r="I55" s="759"/>
    </row>
    <row r="57" spans="1:9" ht="24" customHeight="1" x14ac:dyDescent="0.35">
      <c r="A57" s="740" t="s">
        <v>804</v>
      </c>
    </row>
    <row r="58" spans="1:9" ht="96" customHeight="1" x14ac:dyDescent="0.35">
      <c r="A58" s="759" t="s">
        <v>812</v>
      </c>
      <c r="B58" s="759"/>
      <c r="C58" s="759"/>
      <c r="D58" s="759"/>
      <c r="E58" s="759"/>
      <c r="F58" s="759"/>
      <c r="G58" s="759"/>
      <c r="H58" s="759"/>
      <c r="I58" s="759"/>
    </row>
    <row r="60" spans="1:9" ht="15.65" customHeight="1" x14ac:dyDescent="0.35">
      <c r="A60" s="759" t="s">
        <v>764</v>
      </c>
      <c r="B60" s="759"/>
      <c r="C60" s="759"/>
      <c r="D60" s="759"/>
      <c r="E60" s="760" t="s">
        <v>689</v>
      </c>
      <c r="F60" s="760"/>
      <c r="G60" s="760"/>
      <c r="H60" s="760"/>
      <c r="I60" s="760"/>
    </row>
    <row r="61" spans="1:9" x14ac:dyDescent="0.35">
      <c r="A61" s="556" t="s">
        <v>704</v>
      </c>
      <c r="E61" s="572"/>
      <c r="F61" s="571" t="s">
        <v>677</v>
      </c>
    </row>
    <row r="63" spans="1:9" ht="48" customHeight="1" x14ac:dyDescent="0.35">
      <c r="A63" s="759" t="s">
        <v>765</v>
      </c>
      <c r="B63" s="759"/>
      <c r="C63" s="759"/>
      <c r="D63" s="759"/>
      <c r="E63" s="759"/>
      <c r="F63" s="759"/>
      <c r="G63" s="759"/>
      <c r="H63" s="759"/>
      <c r="I63" s="759"/>
    </row>
    <row r="65" spans="1:10" ht="31.9" customHeight="1" x14ac:dyDescent="0.35">
      <c r="A65" s="563" t="s">
        <v>678</v>
      </c>
      <c r="B65" s="759" t="s">
        <v>679</v>
      </c>
      <c r="C65" s="759"/>
      <c r="D65" s="759"/>
      <c r="E65" s="759"/>
      <c r="F65" s="759"/>
      <c r="G65" s="759"/>
      <c r="H65" s="759"/>
      <c r="I65" s="759"/>
      <c r="J65" s="564"/>
    </row>
    <row r="67" spans="1:10" ht="21" customHeight="1" x14ac:dyDescent="0.35">
      <c r="A67" s="563" t="s">
        <v>680</v>
      </c>
      <c r="B67" s="759" t="s">
        <v>814</v>
      </c>
      <c r="C67" s="759"/>
      <c r="D67" s="759"/>
      <c r="E67" s="759"/>
      <c r="F67" s="759"/>
      <c r="G67" s="759"/>
      <c r="H67" s="759"/>
      <c r="I67" s="759"/>
    </row>
    <row r="69" spans="1:10" ht="45.75" customHeight="1" x14ac:dyDescent="0.35">
      <c r="A69" s="759" t="s">
        <v>813</v>
      </c>
      <c r="B69" s="759"/>
      <c r="C69" s="759"/>
      <c r="D69" s="759"/>
      <c r="E69" s="759"/>
      <c r="F69" s="759"/>
      <c r="G69" s="759"/>
      <c r="H69" s="759"/>
      <c r="I69" s="759"/>
    </row>
    <row r="71" spans="1:10" ht="50.25" customHeight="1" x14ac:dyDescent="0.35">
      <c r="A71" s="759" t="s">
        <v>816</v>
      </c>
      <c r="B71" s="759"/>
      <c r="C71" s="759"/>
      <c r="D71" s="759"/>
      <c r="E71" s="759"/>
      <c r="F71" s="759"/>
      <c r="G71" s="759"/>
      <c r="H71" s="759"/>
      <c r="I71" s="759"/>
    </row>
    <row r="73" spans="1:10" ht="79.900000000000006" customHeight="1" x14ac:dyDescent="0.35">
      <c r="A73" s="759" t="s">
        <v>681</v>
      </c>
      <c r="B73" s="759"/>
      <c r="C73" s="759"/>
      <c r="D73" s="759"/>
      <c r="E73" s="759"/>
      <c r="F73" s="759"/>
      <c r="G73" s="759"/>
      <c r="H73" s="759"/>
      <c r="I73" s="759"/>
    </row>
    <row r="75" spans="1:10" ht="108" customHeight="1" x14ac:dyDescent="0.35">
      <c r="A75" s="759" t="s">
        <v>811</v>
      </c>
      <c r="B75" s="759"/>
      <c r="C75" s="759"/>
      <c r="D75" s="759"/>
      <c r="E75" s="759"/>
      <c r="F75" s="759"/>
      <c r="G75" s="759"/>
      <c r="H75" s="759"/>
      <c r="I75" s="759"/>
    </row>
    <row r="77" spans="1:10" ht="108" customHeight="1" x14ac:dyDescent="0.35">
      <c r="A77" s="759" t="s">
        <v>815</v>
      </c>
      <c r="B77" s="759"/>
      <c r="C77" s="759"/>
      <c r="D77" s="759"/>
      <c r="E77" s="759"/>
      <c r="F77" s="759"/>
      <c r="G77" s="759"/>
      <c r="H77" s="759"/>
      <c r="I77" s="759"/>
    </row>
    <row r="79" spans="1:10" ht="79.900000000000006" customHeight="1" x14ac:dyDescent="0.35">
      <c r="A79" s="759" t="s">
        <v>682</v>
      </c>
      <c r="B79" s="759"/>
      <c r="C79" s="759"/>
      <c r="D79" s="759"/>
      <c r="E79" s="759"/>
      <c r="F79" s="759"/>
      <c r="G79" s="759"/>
      <c r="H79" s="759"/>
      <c r="I79" s="759"/>
    </row>
    <row r="81" spans="1:9" ht="48" customHeight="1" x14ac:dyDescent="0.35">
      <c r="A81" s="759" t="s">
        <v>683</v>
      </c>
      <c r="B81" s="759"/>
      <c r="C81" s="759"/>
      <c r="D81" s="759"/>
      <c r="E81" s="759"/>
      <c r="F81" s="759"/>
      <c r="G81" s="759"/>
      <c r="H81" s="759"/>
      <c r="I81" s="759"/>
    </row>
    <row r="83" spans="1:9" ht="24" customHeight="1" x14ac:dyDescent="0.35">
      <c r="A83" s="741" t="s">
        <v>805</v>
      </c>
    </row>
    <row r="84" spans="1:9" ht="64.150000000000006" customHeight="1" x14ac:dyDescent="0.35">
      <c r="A84" s="759" t="s">
        <v>756</v>
      </c>
      <c r="B84" s="759"/>
      <c r="C84" s="759"/>
      <c r="D84" s="759"/>
      <c r="E84" s="759"/>
      <c r="F84" s="759"/>
      <c r="G84" s="759"/>
      <c r="H84" s="759"/>
      <c r="I84" s="759"/>
    </row>
    <row r="85" spans="1:9" x14ac:dyDescent="0.35">
      <c r="A85" s="566"/>
    </row>
    <row r="86" spans="1:9" ht="31.9" customHeight="1" x14ac:dyDescent="0.35">
      <c r="A86" s="764" t="s">
        <v>807</v>
      </c>
      <c r="B86" s="764"/>
      <c r="C86" s="764"/>
      <c r="D86" s="764"/>
      <c r="E86" s="764"/>
      <c r="F86" s="764"/>
      <c r="G86" s="764"/>
      <c r="H86" s="764"/>
      <c r="I86" s="764"/>
    </row>
    <row r="87" spans="1:9" ht="16.149999999999999" customHeight="1" x14ac:dyDescent="0.35">
      <c r="A87" s="567"/>
      <c r="B87" s="567"/>
      <c r="C87" s="567"/>
      <c r="D87" s="567"/>
      <c r="E87" s="567"/>
      <c r="F87" s="567"/>
      <c r="G87" s="567"/>
      <c r="H87" s="567"/>
      <c r="I87" s="567"/>
    </row>
    <row r="88" spans="1:9" ht="64.150000000000006" customHeight="1" x14ac:dyDescent="0.35">
      <c r="A88" s="759" t="s">
        <v>787</v>
      </c>
      <c r="B88" s="759"/>
      <c r="C88" s="759"/>
      <c r="D88" s="759"/>
      <c r="E88" s="759"/>
      <c r="F88" s="759"/>
      <c r="G88" s="759"/>
      <c r="H88" s="759"/>
      <c r="I88" s="759"/>
    </row>
    <row r="89" spans="1:9" ht="16.149999999999999" customHeight="1" x14ac:dyDescent="0.35">
      <c r="A89" s="562"/>
      <c r="B89" s="562"/>
      <c r="C89" s="562"/>
      <c r="D89" s="562"/>
      <c r="E89" s="562"/>
      <c r="F89" s="562"/>
      <c r="G89" s="562"/>
      <c r="H89" s="562"/>
      <c r="I89" s="562"/>
    </row>
    <row r="90" spans="1:9" ht="48" customHeight="1" x14ac:dyDescent="0.35">
      <c r="A90" s="759" t="s">
        <v>692</v>
      </c>
      <c r="B90" s="759"/>
      <c r="C90" s="759"/>
      <c r="D90" s="759"/>
      <c r="E90" s="759"/>
      <c r="F90" s="759"/>
      <c r="G90" s="759"/>
      <c r="H90" s="759"/>
      <c r="I90" s="759"/>
    </row>
    <row r="92" spans="1:9" x14ac:dyDescent="0.35">
      <c r="A92" s="765" t="s">
        <v>690</v>
      </c>
      <c r="B92" s="765"/>
      <c r="C92" s="765"/>
      <c r="D92" s="765"/>
      <c r="E92" s="765"/>
      <c r="F92" s="568" t="s">
        <v>788</v>
      </c>
    </row>
    <row r="93" spans="1:9" ht="16.149999999999999" customHeight="1" x14ac:dyDescent="0.35">
      <c r="A93" s="759" t="s">
        <v>703</v>
      </c>
      <c r="B93" s="759"/>
      <c r="C93" s="759"/>
      <c r="D93" s="759"/>
      <c r="E93" s="760" t="s">
        <v>684</v>
      </c>
      <c r="F93" s="760"/>
      <c r="G93" s="760"/>
      <c r="H93" s="760"/>
    </row>
    <row r="94" spans="1:9" ht="16.149999999999999" customHeight="1" x14ac:dyDescent="0.35"/>
    <row r="95" spans="1:9" ht="64.150000000000006" customHeight="1" x14ac:dyDescent="0.35">
      <c r="A95" s="759" t="s">
        <v>757</v>
      </c>
      <c r="B95" s="759"/>
      <c r="C95" s="759"/>
      <c r="D95" s="759"/>
      <c r="E95" s="759"/>
      <c r="F95" s="759"/>
      <c r="G95" s="759"/>
      <c r="H95" s="759"/>
      <c r="I95" s="759"/>
    </row>
    <row r="96" spans="1:9" ht="16.149999999999999" customHeight="1" x14ac:dyDescent="0.35"/>
    <row r="97" spans="1:9" ht="64.150000000000006" customHeight="1" x14ac:dyDescent="0.35">
      <c r="A97" s="759" t="s">
        <v>758</v>
      </c>
      <c r="B97" s="759"/>
      <c r="C97" s="759"/>
      <c r="D97" s="759"/>
      <c r="E97" s="759"/>
      <c r="F97" s="759"/>
      <c r="G97" s="759"/>
      <c r="H97" s="759"/>
      <c r="I97" s="759"/>
    </row>
    <row r="98" spans="1:9" ht="16.149999999999999" customHeight="1" x14ac:dyDescent="0.35">
      <c r="A98" s="562"/>
      <c r="B98" s="562"/>
      <c r="C98" s="562"/>
      <c r="D98" s="562"/>
      <c r="E98" s="562"/>
      <c r="F98" s="562"/>
      <c r="G98" s="562"/>
      <c r="H98" s="562"/>
      <c r="I98" s="562"/>
    </row>
    <row r="99" spans="1:9" ht="24" customHeight="1" x14ac:dyDescent="0.35">
      <c r="A99" s="741" t="s">
        <v>806</v>
      </c>
    </row>
    <row r="100" spans="1:9" ht="203.25" customHeight="1" x14ac:dyDescent="0.35">
      <c r="A100" s="759" t="s">
        <v>779</v>
      </c>
      <c r="B100" s="759"/>
      <c r="C100" s="759"/>
      <c r="D100" s="759"/>
      <c r="E100" s="759"/>
      <c r="F100" s="759"/>
      <c r="G100" s="759"/>
      <c r="H100" s="759"/>
      <c r="I100" s="759"/>
    </row>
    <row r="101" spans="1:9" ht="16.149999999999999" customHeight="1" x14ac:dyDescent="0.35">
      <c r="A101" s="738"/>
      <c r="B101" s="738"/>
      <c r="C101" s="738"/>
      <c r="D101" s="738"/>
      <c r="E101" s="738"/>
      <c r="F101" s="738"/>
      <c r="G101" s="738"/>
      <c r="H101" s="738"/>
      <c r="I101" s="738"/>
    </row>
    <row r="102" spans="1:9" ht="144" customHeight="1" x14ac:dyDescent="0.35">
      <c r="A102" s="759" t="s">
        <v>767</v>
      </c>
      <c r="B102" s="759"/>
      <c r="C102" s="759"/>
      <c r="D102" s="759"/>
      <c r="E102" s="759"/>
      <c r="F102" s="759"/>
      <c r="G102" s="759"/>
      <c r="H102" s="759"/>
      <c r="I102" s="759"/>
    </row>
    <row r="103" spans="1:9" x14ac:dyDescent="0.35">
      <c r="A103" s="569"/>
    </row>
    <row r="104" spans="1:9" ht="48" customHeight="1" x14ac:dyDescent="0.35">
      <c r="A104" s="759" t="s">
        <v>766</v>
      </c>
      <c r="B104" s="759"/>
      <c r="C104" s="759"/>
      <c r="D104" s="759"/>
      <c r="E104" s="759"/>
      <c r="F104" s="759"/>
      <c r="G104" s="759"/>
      <c r="H104" s="759"/>
      <c r="I104" s="759"/>
    </row>
    <row r="105" spans="1:9" x14ac:dyDescent="0.35">
      <c r="A105" s="569"/>
    </row>
    <row r="106" spans="1:9" ht="24" customHeight="1" x14ac:dyDescent="0.35">
      <c r="A106" s="741" t="s">
        <v>691</v>
      </c>
    </row>
    <row r="107" spans="1:9" ht="31.9" customHeight="1" x14ac:dyDescent="0.35">
      <c r="A107" s="759" t="s">
        <v>771</v>
      </c>
      <c r="B107" s="759"/>
      <c r="C107" s="759"/>
      <c r="D107" s="759"/>
      <c r="E107" s="759"/>
      <c r="F107" s="759"/>
      <c r="G107" s="759"/>
      <c r="H107" s="759"/>
      <c r="I107" s="759"/>
    </row>
    <row r="108" spans="1:9" x14ac:dyDescent="0.35">
      <c r="A108" s="565"/>
    </row>
    <row r="109" spans="1:9" x14ac:dyDescent="0.35">
      <c r="A109" s="570" t="s">
        <v>789</v>
      </c>
    </row>
    <row r="110" spans="1:9" x14ac:dyDescent="0.35">
      <c r="A110" s="570" t="s">
        <v>705</v>
      </c>
    </row>
    <row r="111" spans="1:9" x14ac:dyDescent="0.35">
      <c r="A111" s="570" t="s">
        <v>706</v>
      </c>
    </row>
    <row r="112" spans="1:9" x14ac:dyDescent="0.35">
      <c r="A112" s="570" t="s">
        <v>707</v>
      </c>
    </row>
    <row r="113" spans="1:9" x14ac:dyDescent="0.35">
      <c r="A113" s="570" t="s">
        <v>708</v>
      </c>
    </row>
    <row r="114" spans="1:9" x14ac:dyDescent="0.35">
      <c r="A114" s="570" t="s">
        <v>709</v>
      </c>
    </row>
    <row r="115" spans="1:9" x14ac:dyDescent="0.35">
      <c r="A115" s="565"/>
    </row>
    <row r="116" spans="1:9" ht="15.5" x14ac:dyDescent="0.35">
      <c r="A116" s="758" t="s">
        <v>772</v>
      </c>
      <c r="B116" s="758"/>
      <c r="C116" s="758"/>
      <c r="D116" s="758"/>
      <c r="E116" s="758"/>
      <c r="F116" s="758"/>
      <c r="G116" s="758"/>
      <c r="H116" s="758"/>
      <c r="I116" s="758"/>
    </row>
    <row r="117" spans="1:9" x14ac:dyDescent="0.35">
      <c r="A117" s="565"/>
    </row>
    <row r="118" spans="1:9" ht="48" customHeight="1" x14ac:dyDescent="0.35">
      <c r="A118" s="759" t="s">
        <v>790</v>
      </c>
      <c r="B118" s="759"/>
      <c r="C118" s="759"/>
      <c r="D118" s="759"/>
      <c r="E118" s="759"/>
      <c r="F118" s="759"/>
      <c r="G118" s="759"/>
      <c r="H118" s="759"/>
      <c r="I118" s="759"/>
    </row>
    <row r="119" spans="1:9" x14ac:dyDescent="0.35">
      <c r="A119" s="565"/>
    </row>
    <row r="120" spans="1:9" ht="31.9" customHeight="1" x14ac:dyDescent="0.35">
      <c r="A120" s="767" t="s">
        <v>791</v>
      </c>
      <c r="B120" s="767"/>
      <c r="C120" s="767"/>
      <c r="D120" s="767"/>
      <c r="E120" s="767"/>
      <c r="F120" s="767"/>
      <c r="G120" s="767"/>
      <c r="H120" s="767"/>
      <c r="I120" s="767"/>
    </row>
    <row r="121" spans="1:9" x14ac:dyDescent="0.35">
      <c r="A121" s="565"/>
    </row>
    <row r="122" spans="1:9" ht="112.15" customHeight="1" x14ac:dyDescent="0.35">
      <c r="A122" s="768" t="s">
        <v>699</v>
      </c>
      <c r="B122" s="768"/>
      <c r="C122" s="768"/>
      <c r="D122" s="768"/>
      <c r="E122" s="768"/>
      <c r="F122" s="768"/>
      <c r="G122" s="768"/>
      <c r="H122" s="768"/>
      <c r="I122" s="768"/>
    </row>
    <row r="123" spans="1:9" x14ac:dyDescent="0.35">
      <c r="A123" s="565"/>
    </row>
    <row r="124" spans="1:9" ht="48" customHeight="1" x14ac:dyDescent="0.35">
      <c r="A124" s="768" t="s">
        <v>726</v>
      </c>
      <c r="B124" s="768"/>
      <c r="C124" s="768"/>
      <c r="D124" s="768"/>
      <c r="E124" s="768"/>
      <c r="F124" s="768"/>
      <c r="G124" s="768"/>
      <c r="H124" s="768"/>
      <c r="I124" s="768"/>
    </row>
    <row r="125" spans="1:9" x14ac:dyDescent="0.35">
      <c r="A125" s="565"/>
    </row>
    <row r="126" spans="1:9" ht="112.15" customHeight="1" x14ac:dyDescent="0.35">
      <c r="A126" s="768" t="s">
        <v>700</v>
      </c>
      <c r="B126" s="768"/>
      <c r="C126" s="768"/>
      <c r="D126" s="768"/>
      <c r="E126" s="768"/>
      <c r="F126" s="768"/>
      <c r="G126" s="768"/>
      <c r="H126" s="768"/>
      <c r="I126" s="768"/>
    </row>
    <row r="127" spans="1:9" x14ac:dyDescent="0.35">
      <c r="A127" s="565"/>
    </row>
    <row r="128" spans="1:9" ht="31.9" customHeight="1" x14ac:dyDescent="0.35">
      <c r="A128" s="768" t="s">
        <v>701</v>
      </c>
      <c r="B128" s="768"/>
      <c r="C128" s="768"/>
      <c r="D128" s="768"/>
      <c r="E128" s="768"/>
      <c r="F128" s="768"/>
      <c r="G128" s="768"/>
      <c r="H128" s="768"/>
      <c r="I128" s="768"/>
    </row>
    <row r="129" spans="1:9" x14ac:dyDescent="0.35">
      <c r="A129" s="565"/>
    </row>
    <row r="130" spans="1:9" ht="96" customHeight="1" x14ac:dyDescent="0.35">
      <c r="A130" s="768" t="s">
        <v>769</v>
      </c>
      <c r="B130" s="768"/>
      <c r="C130" s="768"/>
      <c r="D130" s="768"/>
      <c r="E130" s="768"/>
      <c r="F130" s="768"/>
      <c r="G130" s="768"/>
      <c r="H130" s="768"/>
      <c r="I130" s="768"/>
    </row>
    <row r="131" spans="1:9" x14ac:dyDescent="0.35">
      <c r="A131" s="565"/>
    </row>
    <row r="132" spans="1:9" ht="144" customHeight="1" x14ac:dyDescent="0.35">
      <c r="A132" s="768" t="s">
        <v>770</v>
      </c>
      <c r="B132" s="768"/>
      <c r="C132" s="768"/>
      <c r="D132" s="768"/>
      <c r="E132" s="768"/>
      <c r="F132" s="768"/>
      <c r="G132" s="768"/>
      <c r="H132" s="768"/>
      <c r="I132" s="768"/>
    </row>
    <row r="133" spans="1:9" x14ac:dyDescent="0.35">
      <c r="A133" s="565"/>
    </row>
    <row r="134" spans="1:9" ht="31.9" customHeight="1" x14ac:dyDescent="0.35">
      <c r="A134" s="768" t="s">
        <v>702</v>
      </c>
      <c r="B134" s="768"/>
      <c r="C134" s="768"/>
      <c r="D134" s="768"/>
      <c r="E134" s="768"/>
      <c r="F134" s="768"/>
      <c r="G134" s="768"/>
      <c r="H134" s="768"/>
      <c r="I134" s="768"/>
    </row>
    <row r="135" spans="1:9" x14ac:dyDescent="0.35">
      <c r="A135" s="566"/>
    </row>
    <row r="136" spans="1:9" ht="16.149999999999999" customHeight="1" x14ac:dyDescent="0.35">
      <c r="A136" s="758" t="s">
        <v>693</v>
      </c>
      <c r="B136" s="758"/>
      <c r="C136" s="758"/>
      <c r="D136" s="758"/>
      <c r="E136" s="758"/>
      <c r="F136" s="758"/>
      <c r="G136" s="758"/>
      <c r="H136" s="758"/>
      <c r="I136" s="758"/>
    </row>
    <row r="137" spans="1:9" ht="16.149999999999999" customHeight="1" x14ac:dyDescent="0.35">
      <c r="A137" s="574"/>
      <c r="B137" s="574"/>
      <c r="C137" s="574"/>
      <c r="D137" s="574"/>
      <c r="E137" s="574"/>
      <c r="F137" s="574"/>
      <c r="G137" s="574"/>
      <c r="H137" s="574"/>
      <c r="I137" s="574"/>
    </row>
    <row r="138" spans="1:9" ht="64.150000000000006" customHeight="1" x14ac:dyDescent="0.35">
      <c r="A138" s="755" t="s">
        <v>759</v>
      </c>
      <c r="B138" s="755"/>
      <c r="C138" s="755"/>
      <c r="D138" s="755"/>
      <c r="E138" s="755"/>
      <c r="F138" s="755"/>
      <c r="G138" s="755"/>
      <c r="H138" s="755"/>
      <c r="I138" s="755"/>
    </row>
    <row r="139" spans="1:9" x14ac:dyDescent="0.35">
      <c r="A139" s="566"/>
    </row>
    <row r="140" spans="1:9" x14ac:dyDescent="0.35">
      <c r="A140" s="770" t="s">
        <v>710</v>
      </c>
      <c r="B140" s="770"/>
      <c r="C140" s="770"/>
      <c r="D140" s="770"/>
      <c r="E140" s="770"/>
      <c r="F140" s="770"/>
      <c r="G140" s="770"/>
      <c r="H140" s="770"/>
      <c r="I140" s="770"/>
    </row>
    <row r="141" spans="1:9" x14ac:dyDescent="0.35">
      <c r="A141" s="770" t="s">
        <v>711</v>
      </c>
      <c r="B141" s="770"/>
      <c r="C141" s="770"/>
      <c r="D141" s="770"/>
      <c r="E141" s="770"/>
      <c r="F141" s="770"/>
      <c r="G141" s="770"/>
      <c r="H141" s="770"/>
      <c r="I141" s="770"/>
    </row>
    <row r="142" spans="1:9" x14ac:dyDescent="0.35">
      <c r="A142" s="770" t="s">
        <v>712</v>
      </c>
      <c r="B142" s="770"/>
      <c r="C142" s="770"/>
      <c r="D142" s="770"/>
      <c r="E142" s="770"/>
      <c r="F142" s="770"/>
      <c r="G142" s="770"/>
      <c r="H142" s="770"/>
      <c r="I142" s="770"/>
    </row>
    <row r="143" spans="1:9" x14ac:dyDescent="0.35">
      <c r="A143" s="770" t="s">
        <v>713</v>
      </c>
      <c r="B143" s="770"/>
      <c r="C143" s="770"/>
      <c r="D143" s="770"/>
      <c r="E143" s="770"/>
      <c r="F143" s="770"/>
      <c r="G143" s="770"/>
      <c r="H143" s="770"/>
      <c r="I143" s="770"/>
    </row>
    <row r="144" spans="1:9" x14ac:dyDescent="0.35">
      <c r="A144" s="770" t="s">
        <v>714</v>
      </c>
      <c r="B144" s="770"/>
      <c r="C144" s="770"/>
      <c r="D144" s="770"/>
      <c r="E144" s="770"/>
      <c r="F144" s="770"/>
      <c r="G144" s="770"/>
      <c r="H144" s="770"/>
      <c r="I144" s="770"/>
    </row>
    <row r="145" spans="1:9" ht="16.149999999999999" customHeight="1" x14ac:dyDescent="0.35">
      <c r="A145" s="769" t="s">
        <v>715</v>
      </c>
      <c r="B145" s="769"/>
      <c r="C145" s="769"/>
      <c r="D145" s="769"/>
      <c r="E145" s="769"/>
      <c r="F145" s="769"/>
      <c r="G145" s="769"/>
      <c r="H145" s="769"/>
      <c r="I145" s="769"/>
    </row>
    <row r="146" spans="1:9" x14ac:dyDescent="0.35">
      <c r="A146" s="769" t="s">
        <v>716</v>
      </c>
      <c r="B146" s="769"/>
      <c r="C146" s="769"/>
      <c r="D146" s="769"/>
      <c r="E146" s="769"/>
      <c r="F146" s="769"/>
      <c r="G146" s="769"/>
      <c r="H146" s="769"/>
      <c r="I146" s="769"/>
    </row>
    <row r="147" spans="1:9" x14ac:dyDescent="0.35">
      <c r="A147" s="769" t="s">
        <v>717</v>
      </c>
      <c r="B147" s="769"/>
      <c r="C147" s="769"/>
      <c r="D147" s="769"/>
      <c r="E147" s="769"/>
      <c r="F147" s="769"/>
      <c r="G147" s="769"/>
      <c r="H147" s="769"/>
      <c r="I147" s="769"/>
    </row>
    <row r="148" spans="1:9" x14ac:dyDescent="0.35">
      <c r="A148" s="565"/>
    </row>
    <row r="149" spans="1:9" x14ac:dyDescent="0.35">
      <c r="A149" s="755" t="s">
        <v>694</v>
      </c>
      <c r="B149" s="755"/>
      <c r="C149" s="755"/>
      <c r="D149" s="755"/>
      <c r="E149" s="755"/>
      <c r="F149" s="755"/>
      <c r="G149" s="755"/>
      <c r="H149" s="755"/>
      <c r="I149" s="755"/>
    </row>
    <row r="150" spans="1:9" x14ac:dyDescent="0.35">
      <c r="A150" s="565"/>
    </row>
    <row r="151" spans="1:9" ht="31.9" customHeight="1" x14ac:dyDescent="0.35">
      <c r="A151" s="755" t="s">
        <v>695</v>
      </c>
      <c r="B151" s="755"/>
      <c r="C151" s="755"/>
      <c r="D151" s="755"/>
      <c r="E151" s="755"/>
      <c r="F151" s="755"/>
      <c r="G151" s="755"/>
      <c r="H151" s="755"/>
      <c r="I151" s="755"/>
    </row>
    <row r="152" spans="1:9" x14ac:dyDescent="0.35">
      <c r="A152" s="565"/>
    </row>
    <row r="153" spans="1:9" ht="31.9" customHeight="1" x14ac:dyDescent="0.35">
      <c r="A153" s="755" t="s">
        <v>696</v>
      </c>
      <c r="B153" s="755"/>
      <c r="C153" s="755"/>
      <c r="D153" s="755"/>
      <c r="E153" s="755"/>
      <c r="F153" s="755"/>
      <c r="G153" s="755"/>
      <c r="H153" s="755"/>
      <c r="I153" s="755"/>
    </row>
    <row r="154" spans="1:9" x14ac:dyDescent="0.35">
      <c r="A154" s="565"/>
    </row>
    <row r="155" spans="1:9" ht="31.9" customHeight="1" x14ac:dyDescent="0.35">
      <c r="A155" s="755" t="s">
        <v>718</v>
      </c>
      <c r="B155" s="755"/>
      <c r="C155" s="755"/>
      <c r="D155" s="755"/>
      <c r="E155" s="755"/>
      <c r="F155" s="755"/>
      <c r="G155" s="755"/>
      <c r="H155" s="755"/>
      <c r="I155" s="755"/>
    </row>
    <row r="156" spans="1:9" x14ac:dyDescent="0.35">
      <c r="A156" s="565"/>
    </row>
    <row r="157" spans="1:9" ht="64.150000000000006" customHeight="1" x14ac:dyDescent="0.35">
      <c r="A157" s="755" t="s">
        <v>727</v>
      </c>
      <c r="B157" s="755"/>
      <c r="C157" s="755"/>
      <c r="D157" s="755"/>
      <c r="E157" s="755"/>
      <c r="F157" s="755"/>
      <c r="G157" s="755"/>
      <c r="H157" s="755"/>
      <c r="I157" s="755"/>
    </row>
    <row r="158" spans="1:9" x14ac:dyDescent="0.35">
      <c r="A158" s="565"/>
    </row>
    <row r="159" spans="1:9" ht="31.9" customHeight="1" x14ac:dyDescent="0.35">
      <c r="A159" s="755" t="s">
        <v>719</v>
      </c>
      <c r="B159" s="755"/>
      <c r="C159" s="755"/>
      <c r="D159" s="755"/>
      <c r="E159" s="755"/>
      <c r="F159" s="755"/>
      <c r="G159" s="755"/>
      <c r="H159" s="755"/>
      <c r="I159" s="755"/>
    </row>
    <row r="160" spans="1:9" x14ac:dyDescent="0.35">
      <c r="A160" s="565"/>
    </row>
    <row r="161" spans="1:9" ht="127.9" customHeight="1" x14ac:dyDescent="0.35">
      <c r="A161" s="755" t="s">
        <v>721</v>
      </c>
      <c r="B161" s="755"/>
      <c r="C161" s="755"/>
      <c r="D161" s="755"/>
      <c r="E161" s="755"/>
      <c r="F161" s="755"/>
      <c r="G161" s="755"/>
      <c r="H161" s="755"/>
      <c r="I161" s="755"/>
    </row>
    <row r="162" spans="1:9" x14ac:dyDescent="0.35">
      <c r="A162" s="565"/>
    </row>
    <row r="163" spans="1:9" ht="96" customHeight="1" x14ac:dyDescent="0.35">
      <c r="A163" s="755" t="s">
        <v>720</v>
      </c>
      <c r="B163" s="755"/>
      <c r="C163" s="755"/>
      <c r="D163" s="755"/>
      <c r="E163" s="755"/>
      <c r="F163" s="755"/>
      <c r="G163" s="755"/>
      <c r="H163" s="755"/>
      <c r="I163" s="755"/>
    </row>
    <row r="165" spans="1:9" ht="64.150000000000006" customHeight="1" x14ac:dyDescent="0.35">
      <c r="A165" s="755" t="s">
        <v>722</v>
      </c>
      <c r="B165" s="755"/>
      <c r="C165" s="755"/>
      <c r="D165" s="755"/>
      <c r="E165" s="755"/>
      <c r="F165" s="755"/>
      <c r="G165" s="755"/>
      <c r="H165" s="755"/>
      <c r="I165" s="755"/>
    </row>
    <row r="167" spans="1:9" ht="197.25" customHeight="1" x14ac:dyDescent="0.35">
      <c r="A167" s="755" t="s">
        <v>724</v>
      </c>
      <c r="B167" s="755"/>
      <c r="C167" s="755"/>
      <c r="D167" s="755"/>
      <c r="E167" s="755"/>
      <c r="F167" s="755"/>
      <c r="G167" s="755"/>
      <c r="H167" s="755"/>
      <c r="I167" s="755"/>
    </row>
    <row r="168" spans="1:9" x14ac:dyDescent="0.35">
      <c r="A168" s="573"/>
      <c r="B168" s="573"/>
      <c r="C168" s="573"/>
      <c r="D168" s="573"/>
      <c r="E168" s="573"/>
      <c r="F168" s="573"/>
      <c r="G168" s="573"/>
      <c r="H168" s="573"/>
      <c r="I168" s="573"/>
    </row>
    <row r="169" spans="1:9" ht="64.150000000000006" customHeight="1" x14ac:dyDescent="0.35">
      <c r="A169" s="755" t="s">
        <v>723</v>
      </c>
      <c r="B169" s="755"/>
      <c r="C169" s="755"/>
      <c r="D169" s="755"/>
      <c r="E169" s="755"/>
      <c r="F169" s="755"/>
      <c r="G169" s="755"/>
      <c r="H169" s="755"/>
      <c r="I169" s="755"/>
    </row>
    <row r="171" spans="1:9" ht="15.5" x14ac:dyDescent="0.35">
      <c r="A171" s="758" t="s">
        <v>725</v>
      </c>
      <c r="B171" s="758"/>
      <c r="C171" s="758"/>
      <c r="D171" s="758"/>
      <c r="E171" s="758"/>
      <c r="F171" s="758"/>
      <c r="G171" s="758"/>
      <c r="H171" s="758"/>
      <c r="I171" s="758"/>
    </row>
    <row r="173" spans="1:9" ht="79.900000000000006" customHeight="1" x14ac:dyDescent="0.35">
      <c r="A173" s="755" t="s">
        <v>728</v>
      </c>
      <c r="B173" s="755"/>
      <c r="C173" s="755"/>
      <c r="D173" s="755"/>
      <c r="E173" s="755"/>
      <c r="F173" s="755"/>
      <c r="G173" s="755"/>
      <c r="H173" s="755"/>
      <c r="I173" s="755"/>
    </row>
    <row r="175" spans="1:9" ht="112.15" customHeight="1" x14ac:dyDescent="0.35">
      <c r="A175" s="755" t="s">
        <v>773</v>
      </c>
      <c r="B175" s="755"/>
      <c r="C175" s="755"/>
      <c r="D175" s="755"/>
      <c r="E175" s="755"/>
      <c r="F175" s="755"/>
      <c r="G175" s="755"/>
      <c r="H175" s="755"/>
      <c r="I175" s="755"/>
    </row>
    <row r="177" spans="1:9" ht="64.150000000000006" customHeight="1" x14ac:dyDescent="0.35">
      <c r="A177" s="755" t="s">
        <v>731</v>
      </c>
      <c r="B177" s="755"/>
      <c r="C177" s="755"/>
      <c r="D177" s="755"/>
      <c r="E177" s="755"/>
      <c r="F177" s="755"/>
      <c r="G177" s="755"/>
      <c r="H177" s="755"/>
      <c r="I177" s="755"/>
    </row>
    <row r="178" spans="1:9" x14ac:dyDescent="0.35">
      <c r="A178" s="566"/>
    </row>
    <row r="179" spans="1:9" ht="31.9" customHeight="1" x14ac:dyDescent="0.35">
      <c r="A179" s="755" t="s">
        <v>729</v>
      </c>
      <c r="B179" s="755"/>
      <c r="C179" s="755"/>
      <c r="D179" s="755"/>
      <c r="E179" s="755"/>
      <c r="F179" s="755"/>
      <c r="G179" s="755"/>
      <c r="H179" s="755"/>
      <c r="I179" s="755"/>
    </row>
    <row r="180" spans="1:9" x14ac:dyDescent="0.35">
      <c r="A180" s="566"/>
    </row>
    <row r="181" spans="1:9" ht="64.150000000000006" customHeight="1" x14ac:dyDescent="0.35">
      <c r="A181" s="755" t="s">
        <v>730</v>
      </c>
      <c r="B181" s="755"/>
      <c r="C181" s="755"/>
      <c r="D181" s="755"/>
      <c r="E181" s="755"/>
      <c r="F181" s="755"/>
      <c r="G181" s="755"/>
      <c r="H181" s="755"/>
      <c r="I181" s="755"/>
    </row>
    <row r="183" spans="1:9" ht="15.5" x14ac:dyDescent="0.35">
      <c r="A183" s="758" t="s">
        <v>732</v>
      </c>
      <c r="B183" s="758"/>
      <c r="C183" s="758"/>
      <c r="D183" s="758"/>
      <c r="E183" s="758"/>
      <c r="F183" s="758"/>
      <c r="G183" s="758"/>
      <c r="H183" s="758"/>
      <c r="I183" s="758"/>
    </row>
    <row r="185" spans="1:9" ht="31.9" customHeight="1" x14ac:dyDescent="0.35">
      <c r="A185" s="755" t="s">
        <v>733</v>
      </c>
      <c r="B185" s="755"/>
      <c r="C185" s="755"/>
      <c r="D185" s="755"/>
      <c r="E185" s="755"/>
      <c r="F185" s="755"/>
      <c r="G185" s="755"/>
      <c r="H185" s="755"/>
      <c r="I185" s="755"/>
    </row>
    <row r="186" spans="1:9" x14ac:dyDescent="0.35">
      <c r="A186" s="729"/>
    </row>
    <row r="187" spans="1:9" ht="48" customHeight="1" x14ac:dyDescent="0.35">
      <c r="A187" s="755" t="s">
        <v>792</v>
      </c>
      <c r="B187" s="755"/>
      <c r="C187" s="755"/>
      <c r="D187" s="755"/>
      <c r="E187" s="755"/>
      <c r="F187" s="755"/>
      <c r="G187" s="755"/>
      <c r="H187" s="755"/>
      <c r="I187" s="755"/>
    </row>
    <row r="188" spans="1:9" x14ac:dyDescent="0.35">
      <c r="A188" s="566"/>
    </row>
    <row r="189" spans="1:9" ht="31.9" customHeight="1" x14ac:dyDescent="0.35">
      <c r="A189" s="755" t="s">
        <v>734</v>
      </c>
      <c r="B189" s="755"/>
      <c r="C189" s="755"/>
      <c r="D189" s="755"/>
      <c r="E189" s="755"/>
      <c r="F189" s="755"/>
      <c r="G189" s="755"/>
      <c r="H189" s="755"/>
      <c r="I189" s="755"/>
    </row>
    <row r="191" spans="1:9" ht="48" customHeight="1" x14ac:dyDescent="0.35">
      <c r="A191" s="755" t="s">
        <v>735</v>
      </c>
      <c r="B191" s="755"/>
      <c r="C191" s="755"/>
      <c r="D191" s="755"/>
      <c r="E191" s="755"/>
      <c r="F191" s="755"/>
      <c r="G191" s="755"/>
      <c r="H191" s="755"/>
      <c r="I191" s="755"/>
    </row>
    <row r="192" spans="1:9" x14ac:dyDescent="0.35">
      <c r="A192" s="566"/>
    </row>
    <row r="193" spans="1:9" ht="79.900000000000006" customHeight="1" x14ac:dyDescent="0.35">
      <c r="A193" s="755" t="s">
        <v>736</v>
      </c>
      <c r="B193" s="755"/>
      <c r="C193" s="755"/>
      <c r="D193" s="755"/>
      <c r="E193" s="755"/>
      <c r="F193" s="755"/>
      <c r="G193" s="755"/>
      <c r="H193" s="755"/>
      <c r="I193" s="755"/>
    </row>
    <row r="194" spans="1:9" x14ac:dyDescent="0.35">
      <c r="A194" s="566"/>
    </row>
    <row r="195" spans="1:9" ht="64.150000000000006" customHeight="1" x14ac:dyDescent="0.35">
      <c r="A195" s="755" t="s">
        <v>737</v>
      </c>
      <c r="B195" s="755"/>
      <c r="C195" s="755"/>
      <c r="D195" s="755"/>
      <c r="E195" s="755"/>
      <c r="F195" s="755"/>
      <c r="G195" s="755"/>
      <c r="H195" s="755"/>
      <c r="I195" s="755"/>
    </row>
    <row r="197" spans="1:9" ht="31.9" customHeight="1" x14ac:dyDescent="0.35">
      <c r="A197" s="755" t="s">
        <v>738</v>
      </c>
      <c r="B197" s="755"/>
      <c r="C197" s="755"/>
      <c r="D197" s="755"/>
      <c r="E197" s="755"/>
      <c r="F197" s="755"/>
      <c r="G197" s="755"/>
      <c r="H197" s="755"/>
      <c r="I197" s="755"/>
    </row>
    <row r="198" spans="1:9" x14ac:dyDescent="0.35">
      <c r="A198" s="566"/>
    </row>
    <row r="199" spans="1:9" ht="96" customHeight="1" x14ac:dyDescent="0.35">
      <c r="A199" s="755" t="s">
        <v>793</v>
      </c>
      <c r="B199" s="755"/>
      <c r="C199" s="755"/>
      <c r="D199" s="755"/>
      <c r="E199" s="755"/>
      <c r="F199" s="755"/>
      <c r="G199" s="755"/>
      <c r="H199" s="755"/>
      <c r="I199" s="755"/>
    </row>
    <row r="200" spans="1:9" x14ac:dyDescent="0.35">
      <c r="A200" s="566"/>
    </row>
    <row r="201" spans="1:9" ht="31.9" customHeight="1" x14ac:dyDescent="0.35">
      <c r="A201" s="755" t="s">
        <v>774</v>
      </c>
      <c r="B201" s="755"/>
      <c r="C201" s="755"/>
      <c r="D201" s="755"/>
      <c r="E201" s="755"/>
      <c r="F201" s="755"/>
      <c r="G201" s="755"/>
      <c r="H201" s="755"/>
      <c r="I201" s="755"/>
    </row>
    <row r="203" spans="1:9" ht="127.9" customHeight="1" x14ac:dyDescent="0.35">
      <c r="A203" s="755" t="s">
        <v>775</v>
      </c>
      <c r="B203" s="755"/>
      <c r="C203" s="755"/>
      <c r="D203" s="755"/>
      <c r="E203" s="755"/>
      <c r="F203" s="755"/>
      <c r="G203" s="755"/>
      <c r="H203" s="755"/>
      <c r="I203" s="755"/>
    </row>
    <row r="205" spans="1:9" ht="15.5" x14ac:dyDescent="0.35">
      <c r="A205" s="758" t="s">
        <v>739</v>
      </c>
      <c r="B205" s="758"/>
      <c r="C205" s="758"/>
      <c r="D205" s="758"/>
      <c r="E205" s="758"/>
      <c r="F205" s="758"/>
      <c r="G205" s="758"/>
      <c r="H205" s="758"/>
      <c r="I205" s="758"/>
    </row>
    <row r="207" spans="1:9" x14ac:dyDescent="0.35">
      <c r="A207" s="566" t="s">
        <v>768</v>
      </c>
    </row>
    <row r="209" spans="1:9" ht="48" customHeight="1" x14ac:dyDescent="0.35">
      <c r="A209" s="755" t="s">
        <v>740</v>
      </c>
      <c r="B209" s="755"/>
      <c r="C209" s="755"/>
      <c r="D209" s="755"/>
      <c r="E209" s="755"/>
      <c r="F209" s="755"/>
      <c r="G209" s="755"/>
      <c r="H209" s="755"/>
      <c r="I209" s="755"/>
    </row>
    <row r="211" spans="1:9" ht="31.9" customHeight="1" x14ac:dyDescent="0.35">
      <c r="A211" s="755" t="s">
        <v>741</v>
      </c>
      <c r="B211" s="755"/>
      <c r="C211" s="755"/>
      <c r="D211" s="755"/>
      <c r="E211" s="755"/>
      <c r="F211" s="755"/>
      <c r="G211" s="755"/>
      <c r="H211" s="755"/>
      <c r="I211" s="755"/>
    </row>
    <row r="213" spans="1:9" ht="96" customHeight="1" x14ac:dyDescent="0.35">
      <c r="A213" s="755" t="s">
        <v>794</v>
      </c>
      <c r="B213" s="755"/>
      <c r="C213" s="755"/>
      <c r="D213" s="755"/>
      <c r="E213" s="755"/>
      <c r="F213" s="755"/>
      <c r="G213" s="755"/>
      <c r="H213" s="755"/>
      <c r="I213" s="755"/>
    </row>
    <row r="215" spans="1:9" ht="48" customHeight="1" x14ac:dyDescent="0.35">
      <c r="A215" s="755" t="s">
        <v>751</v>
      </c>
      <c r="B215" s="755"/>
      <c r="C215" s="755"/>
      <c r="D215" s="755"/>
      <c r="E215" s="755"/>
      <c r="F215" s="755"/>
      <c r="G215" s="755"/>
      <c r="H215" s="755"/>
      <c r="I215" s="755"/>
    </row>
    <row r="216" spans="1:9" x14ac:dyDescent="0.35">
      <c r="A216" s="566"/>
    </row>
    <row r="217" spans="1:9" ht="79.900000000000006" customHeight="1" x14ac:dyDescent="0.35">
      <c r="A217" s="755" t="s">
        <v>749</v>
      </c>
      <c r="B217" s="755"/>
      <c r="C217" s="755"/>
      <c r="D217" s="755"/>
      <c r="E217" s="755"/>
      <c r="F217" s="755"/>
      <c r="G217" s="755"/>
      <c r="H217" s="755"/>
      <c r="I217" s="755"/>
    </row>
    <row r="218" spans="1:9" x14ac:dyDescent="0.35">
      <c r="A218" s="566"/>
    </row>
    <row r="219" spans="1:9" ht="112.15" customHeight="1" x14ac:dyDescent="0.35">
      <c r="A219" s="755" t="s">
        <v>750</v>
      </c>
      <c r="B219" s="755"/>
      <c r="C219" s="755"/>
      <c r="D219" s="755"/>
      <c r="E219" s="755"/>
      <c r="F219" s="755"/>
      <c r="G219" s="755"/>
      <c r="H219" s="755"/>
      <c r="I219" s="755"/>
    </row>
    <row r="221" spans="1:9" ht="112.15" customHeight="1" x14ac:dyDescent="0.35">
      <c r="A221" s="755" t="s">
        <v>753</v>
      </c>
      <c r="B221" s="755"/>
      <c r="C221" s="755"/>
      <c r="D221" s="755"/>
      <c r="E221" s="755"/>
      <c r="F221" s="755"/>
      <c r="G221" s="755"/>
      <c r="H221" s="755"/>
      <c r="I221" s="755"/>
    </row>
    <row r="222" spans="1:9" x14ac:dyDescent="0.35">
      <c r="A222" s="566"/>
    </row>
    <row r="223" spans="1:9" ht="64.150000000000006" customHeight="1" x14ac:dyDescent="0.35">
      <c r="A223" s="755" t="s">
        <v>752</v>
      </c>
      <c r="B223" s="755"/>
      <c r="C223" s="755"/>
      <c r="D223" s="755"/>
      <c r="E223" s="755"/>
      <c r="F223" s="755"/>
      <c r="G223" s="755"/>
      <c r="H223" s="755"/>
      <c r="I223" s="755"/>
    </row>
    <row r="225" spans="1:9" ht="48" customHeight="1" x14ac:dyDescent="0.35">
      <c r="A225" s="755" t="s">
        <v>754</v>
      </c>
      <c r="B225" s="755"/>
      <c r="C225" s="755"/>
      <c r="D225" s="755"/>
      <c r="E225" s="755"/>
      <c r="F225" s="755"/>
      <c r="G225" s="755"/>
      <c r="H225" s="755"/>
      <c r="I225" s="755"/>
    </row>
    <row r="226" spans="1:9" x14ac:dyDescent="0.35">
      <c r="A226" s="566"/>
    </row>
    <row r="227" spans="1:9" ht="112.15" customHeight="1" x14ac:dyDescent="0.35">
      <c r="A227" s="755" t="s">
        <v>760</v>
      </c>
      <c r="B227" s="755"/>
      <c r="C227" s="755"/>
      <c r="D227" s="755"/>
      <c r="E227" s="755"/>
      <c r="F227" s="755"/>
      <c r="G227" s="755"/>
      <c r="H227" s="755"/>
      <c r="I227" s="755"/>
    </row>
    <row r="228" spans="1:9" x14ac:dyDescent="0.35">
      <c r="A228" s="566"/>
    </row>
    <row r="229" spans="1:9" ht="79.900000000000006" customHeight="1" x14ac:dyDescent="0.35">
      <c r="A229" s="755" t="s">
        <v>795</v>
      </c>
      <c r="B229" s="755"/>
      <c r="C229" s="755"/>
      <c r="D229" s="755"/>
      <c r="E229" s="755"/>
      <c r="F229" s="755"/>
      <c r="G229" s="755"/>
      <c r="H229" s="755"/>
      <c r="I229" s="755"/>
    </row>
    <row r="231" spans="1:9" ht="15.5" x14ac:dyDescent="0.35">
      <c r="A231" s="758" t="s">
        <v>755</v>
      </c>
      <c r="B231" s="758"/>
      <c r="C231" s="758"/>
      <c r="D231" s="758"/>
      <c r="E231" s="758"/>
      <c r="F231" s="758"/>
      <c r="G231" s="758"/>
      <c r="H231" s="758"/>
      <c r="I231" s="758"/>
    </row>
    <row r="233" spans="1:9" x14ac:dyDescent="0.35">
      <c r="A233" s="728"/>
    </row>
    <row r="234" spans="1:9" ht="31.9" customHeight="1" x14ac:dyDescent="0.35">
      <c r="A234" s="755" t="s">
        <v>796</v>
      </c>
      <c r="B234" s="755"/>
      <c r="C234" s="755"/>
      <c r="D234" s="755"/>
      <c r="E234" s="755"/>
      <c r="F234" s="755"/>
      <c r="G234" s="755"/>
      <c r="H234" s="755"/>
      <c r="I234" s="755"/>
    </row>
    <row r="235" spans="1:9" x14ac:dyDescent="0.35">
      <c r="A235" s="566"/>
    </row>
    <row r="236" spans="1:9" ht="48" customHeight="1" x14ac:dyDescent="0.35">
      <c r="A236" s="755" t="s">
        <v>797</v>
      </c>
      <c r="B236" s="755"/>
      <c r="C236" s="755"/>
      <c r="D236" s="755"/>
      <c r="E236" s="755"/>
      <c r="F236" s="755"/>
      <c r="G236" s="755"/>
      <c r="H236" s="755"/>
      <c r="I236" s="755"/>
    </row>
    <row r="238" spans="1:9" ht="31.9" customHeight="1" x14ac:dyDescent="0.35">
      <c r="A238" s="755" t="s">
        <v>798</v>
      </c>
      <c r="B238" s="755"/>
      <c r="C238" s="755"/>
      <c r="D238" s="755"/>
      <c r="E238" s="755"/>
      <c r="F238" s="755"/>
      <c r="G238" s="755"/>
      <c r="H238" s="755"/>
      <c r="I238" s="755"/>
    </row>
    <row r="239" spans="1:9" x14ac:dyDescent="0.35">
      <c r="A239" s="566"/>
    </row>
    <row r="240" spans="1:9" ht="31.9" customHeight="1" x14ac:dyDescent="0.35">
      <c r="A240" s="755" t="s">
        <v>799</v>
      </c>
      <c r="B240" s="755"/>
      <c r="C240" s="755"/>
      <c r="D240" s="755"/>
      <c r="E240" s="755"/>
      <c r="F240" s="755"/>
      <c r="G240" s="755"/>
      <c r="H240" s="755"/>
      <c r="I240" s="755"/>
    </row>
    <row r="242" spans="1:9" ht="127.9" customHeight="1" x14ac:dyDescent="0.35">
      <c r="A242" s="755" t="s">
        <v>800</v>
      </c>
      <c r="B242" s="755"/>
      <c r="C242" s="755"/>
      <c r="D242" s="755"/>
      <c r="E242" s="755"/>
      <c r="F242" s="755"/>
      <c r="G242" s="755"/>
      <c r="H242" s="755"/>
      <c r="I242" s="755"/>
    </row>
    <row r="243" spans="1:9" x14ac:dyDescent="0.35">
      <c r="A243" s="566"/>
    </row>
    <row r="244" spans="1:9" ht="64.150000000000006" customHeight="1" x14ac:dyDescent="0.35">
      <c r="A244" s="755" t="s">
        <v>776</v>
      </c>
      <c r="B244" s="755"/>
      <c r="C244" s="755"/>
      <c r="D244" s="755"/>
      <c r="E244" s="755"/>
      <c r="F244" s="755"/>
      <c r="G244" s="755"/>
      <c r="H244" s="755"/>
      <c r="I244" s="755"/>
    </row>
  </sheetData>
  <mergeCells count="112">
    <mergeCell ref="A132:I132"/>
    <mergeCell ref="A146:I146"/>
    <mergeCell ref="A147:I147"/>
    <mergeCell ref="A134:I134"/>
    <mergeCell ref="A136:I136"/>
    <mergeCell ref="A145:I145"/>
    <mergeCell ref="A140:I140"/>
    <mergeCell ref="A141:I141"/>
    <mergeCell ref="A142:I142"/>
    <mergeCell ref="A143:I143"/>
    <mergeCell ref="A144:I144"/>
    <mergeCell ref="A138:I138"/>
    <mergeCell ref="A107:I107"/>
    <mergeCell ref="A116:I116"/>
    <mergeCell ref="A118:I118"/>
    <mergeCell ref="A120:I120"/>
    <mergeCell ref="A122:I122"/>
    <mergeCell ref="A124:I124"/>
    <mergeCell ref="A126:I126"/>
    <mergeCell ref="A128:I128"/>
    <mergeCell ref="A130:I130"/>
    <mergeCell ref="A63:I63"/>
    <mergeCell ref="B65:I65"/>
    <mergeCell ref="B67:I67"/>
    <mergeCell ref="A69:I69"/>
    <mergeCell ref="A60:D60"/>
    <mergeCell ref="E1:I1"/>
    <mergeCell ref="A86:I86"/>
    <mergeCell ref="A100:I100"/>
    <mergeCell ref="A104:I104"/>
    <mergeCell ref="A88:I88"/>
    <mergeCell ref="A95:I95"/>
    <mergeCell ref="A97:I97"/>
    <mergeCell ref="A31:I31"/>
    <mergeCell ref="A92:E92"/>
    <mergeCell ref="A90:I90"/>
    <mergeCell ref="A55:I55"/>
    <mergeCell ref="A58:I58"/>
    <mergeCell ref="A81:I81"/>
    <mergeCell ref="A102:I102"/>
    <mergeCell ref="A26:I28"/>
    <mergeCell ref="A149:I149"/>
    <mergeCell ref="A151:I151"/>
    <mergeCell ref="A153:I153"/>
    <mergeCell ref="A93:D93"/>
    <mergeCell ref="E93:H93"/>
    <mergeCell ref="A84:I84"/>
    <mergeCell ref="A42:I42"/>
    <mergeCell ref="A47:I47"/>
    <mergeCell ref="A23:I23"/>
    <mergeCell ref="A34:I34"/>
    <mergeCell ref="A36:I36"/>
    <mergeCell ref="A38:I38"/>
    <mergeCell ref="A40:I40"/>
    <mergeCell ref="A44:C44"/>
    <mergeCell ref="A45:I45"/>
    <mergeCell ref="A49:I49"/>
    <mergeCell ref="A51:I51"/>
    <mergeCell ref="A53:I53"/>
    <mergeCell ref="A71:I71"/>
    <mergeCell ref="A73:I73"/>
    <mergeCell ref="A75:I75"/>
    <mergeCell ref="A77:I77"/>
    <mergeCell ref="A79:I79"/>
    <mergeCell ref="E60:I60"/>
    <mergeCell ref="A165:I165"/>
    <mergeCell ref="A167:I167"/>
    <mergeCell ref="A169:I169"/>
    <mergeCell ref="A171:I171"/>
    <mergeCell ref="A173:I173"/>
    <mergeCell ref="A155:I155"/>
    <mergeCell ref="A157:I157"/>
    <mergeCell ref="A159:I159"/>
    <mergeCell ref="A161:I161"/>
    <mergeCell ref="A163:I163"/>
    <mergeCell ref="A199:I199"/>
    <mergeCell ref="A201:I201"/>
    <mergeCell ref="A203:I203"/>
    <mergeCell ref="A185:I185"/>
    <mergeCell ref="A187:I187"/>
    <mergeCell ref="A189:I189"/>
    <mergeCell ref="A191:I191"/>
    <mergeCell ref="A193:I193"/>
    <mergeCell ref="A175:I175"/>
    <mergeCell ref="A177:I177"/>
    <mergeCell ref="A179:I179"/>
    <mergeCell ref="A181:I181"/>
    <mergeCell ref="A183:I183"/>
    <mergeCell ref="A238:I238"/>
    <mergeCell ref="A240:I240"/>
    <mergeCell ref="A242:I242"/>
    <mergeCell ref="A244:I244"/>
    <mergeCell ref="F2:I2"/>
    <mergeCell ref="F4:I4"/>
    <mergeCell ref="F5:I5"/>
    <mergeCell ref="A227:I227"/>
    <mergeCell ref="A229:I229"/>
    <mergeCell ref="A231:I231"/>
    <mergeCell ref="A234:I234"/>
    <mergeCell ref="A236:I236"/>
    <mergeCell ref="A217:I217"/>
    <mergeCell ref="A219:I219"/>
    <mergeCell ref="A221:I221"/>
    <mergeCell ref="A223:I223"/>
    <mergeCell ref="A225:I225"/>
    <mergeCell ref="A205:I205"/>
    <mergeCell ref="A209:I209"/>
    <mergeCell ref="A211:I211"/>
    <mergeCell ref="A213:I213"/>
    <mergeCell ref="A215:I215"/>
    <mergeCell ref="A195:I195"/>
    <mergeCell ref="A197:I197"/>
  </mergeCells>
  <hyperlinks>
    <hyperlink ref="E60" location="'Gen.Contr. Cert. of Actual Cost'!Print_Area" display="'Gen.Contr. Cert. of Actual Cost'!Print_Area"/>
    <hyperlink ref="F61" location="'G.C. Cost Cert Checklist'!A1" display="G.C. Cost Certification Checklist."/>
    <hyperlink ref="F92" location="'Mortgagor''s-LIHTC Cost Cert.'!Print_Area" display="Mortgagor's-LIHTC Cost Certification Form "/>
    <hyperlink ref="E93" location="'Mort.-LIHTCCost Cert Checklist '!A1" display="'Mort.-LIHTCCost Cert Checklist '!A1"/>
  </hyperlinks>
  <printOptions horizontalCentered="1"/>
  <pageMargins left="0.25" right="0.25" top="0.75" bottom="0.75" header="0.5" footer="0.2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
  <sheetViews>
    <sheetView workbookViewId="0">
      <selection sqref="A1:I1"/>
    </sheetView>
  </sheetViews>
  <sheetFormatPr defaultColWidth="8.765625" defaultRowHeight="14.5" x14ac:dyDescent="0.35"/>
  <cols>
    <col min="1" max="16384" width="8.765625" style="733"/>
  </cols>
  <sheetData>
    <row r="1" spans="1:9" x14ac:dyDescent="0.35">
      <c r="A1" s="856" t="s">
        <v>626</v>
      </c>
      <c r="B1" s="856"/>
      <c r="C1" s="856"/>
      <c r="D1" s="856"/>
      <c r="E1" s="856"/>
      <c r="F1" s="856"/>
      <c r="G1" s="856"/>
      <c r="H1" s="856"/>
      <c r="I1" s="856"/>
    </row>
    <row r="3" spans="1:9" x14ac:dyDescent="0.35">
      <c r="A3" s="733" t="s">
        <v>108</v>
      </c>
      <c r="C3" s="857"/>
      <c r="D3" s="857"/>
      <c r="E3" s="857"/>
      <c r="F3" s="857"/>
      <c r="G3" s="857"/>
      <c r="H3" s="857"/>
      <c r="I3" s="857"/>
    </row>
    <row r="5" spans="1:9" x14ac:dyDescent="0.35">
      <c r="A5" s="733" t="s">
        <v>107</v>
      </c>
      <c r="C5" s="857"/>
      <c r="D5" s="857"/>
      <c r="E5" s="857"/>
      <c r="F5" s="857"/>
      <c r="G5" s="857"/>
      <c r="H5" s="857"/>
      <c r="I5" s="857"/>
    </row>
    <row r="7" spans="1:9" x14ac:dyDescent="0.35">
      <c r="A7" s="733" t="s">
        <v>603</v>
      </c>
      <c r="C7" s="857"/>
      <c r="D7" s="857"/>
    </row>
    <row r="10" spans="1:9" ht="45" customHeight="1" x14ac:dyDescent="0.35">
      <c r="A10" s="759" t="s">
        <v>627</v>
      </c>
      <c r="B10" s="759"/>
      <c r="C10" s="759"/>
      <c r="D10" s="759"/>
      <c r="E10" s="759"/>
      <c r="F10" s="759"/>
      <c r="G10" s="759"/>
      <c r="H10" s="759"/>
      <c r="I10" s="759"/>
    </row>
    <row r="12" spans="1:9" ht="112.15" customHeight="1" x14ac:dyDescent="0.35">
      <c r="A12" s="759" t="s">
        <v>628</v>
      </c>
      <c r="B12" s="759"/>
      <c r="C12" s="759"/>
      <c r="D12" s="759"/>
      <c r="E12" s="759"/>
      <c r="F12" s="759"/>
      <c r="G12" s="759"/>
      <c r="H12" s="759"/>
      <c r="I12" s="759"/>
    </row>
    <row r="14" spans="1:9" ht="45" customHeight="1" x14ac:dyDescent="0.35">
      <c r="A14" s="759" t="s">
        <v>629</v>
      </c>
      <c r="B14" s="759"/>
      <c r="C14" s="759"/>
      <c r="D14" s="759"/>
      <c r="E14" s="759"/>
      <c r="F14" s="759"/>
      <c r="G14" s="759"/>
      <c r="H14" s="759"/>
      <c r="I14" s="759"/>
    </row>
    <row r="16" spans="1:9" x14ac:dyDescent="0.35">
      <c r="A16" s="733" t="s">
        <v>125</v>
      </c>
    </row>
  </sheetData>
  <mergeCells count="7">
    <mergeCell ref="A14:I14"/>
    <mergeCell ref="A1:I1"/>
    <mergeCell ref="C3:I3"/>
    <mergeCell ref="C5:I5"/>
    <mergeCell ref="C7:D7"/>
    <mergeCell ref="A10:I10"/>
    <mergeCell ref="A12:I12"/>
  </mergeCells>
  <printOptions horizontalCentered="1"/>
  <pageMargins left="0" right="0"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FF00"/>
  </sheetPr>
  <dimension ref="A1:N119"/>
  <sheetViews>
    <sheetView zoomScale="60" zoomScaleNormal="60" zoomScaleSheetLayoutView="58" workbookViewId="0">
      <selection sqref="A1:J1"/>
    </sheetView>
  </sheetViews>
  <sheetFormatPr defaultColWidth="8.84375" defaultRowHeight="17.5" x14ac:dyDescent="0.35"/>
  <cols>
    <col min="1" max="1" width="6.07421875" style="41" customWidth="1"/>
    <col min="2" max="2" width="59.07421875" style="7" customWidth="1"/>
    <col min="3" max="3" width="25.765625" style="12" customWidth="1"/>
    <col min="4" max="10" width="23.765625" style="12" customWidth="1"/>
    <col min="11" max="11" width="14.765625" style="7" bestFit="1" customWidth="1"/>
    <col min="12" max="12" width="8.84375" style="7"/>
    <col min="13" max="13" width="12.765625" style="7" bestFit="1" customWidth="1"/>
    <col min="14" max="14" width="0" style="7" hidden="1" customWidth="1"/>
    <col min="15" max="16384" width="8.84375" style="7"/>
  </cols>
  <sheetData>
    <row r="1" spans="1:11" s="13" customFormat="1" ht="25" customHeight="1" x14ac:dyDescent="0.35">
      <c r="A1" s="858" t="s">
        <v>780</v>
      </c>
      <c r="B1" s="858"/>
      <c r="C1" s="858"/>
      <c r="D1" s="858"/>
      <c r="E1" s="858"/>
      <c r="F1" s="858"/>
      <c r="G1" s="858"/>
      <c r="H1" s="858"/>
      <c r="I1" s="858"/>
      <c r="J1" s="858"/>
    </row>
    <row r="2" spans="1:11" s="13" customFormat="1" ht="25" customHeight="1" x14ac:dyDescent="0.35">
      <c r="A2" s="278" t="str">
        <f>'Gen.Contr. Cert. of Actual Cost'!A1:D1</f>
        <v>Version 2021</v>
      </c>
      <c r="B2" s="220"/>
      <c r="C2" s="60"/>
      <c r="D2" s="59"/>
      <c r="E2" s="59"/>
      <c r="F2" s="59"/>
      <c r="G2" s="59"/>
      <c r="H2" s="59"/>
      <c r="I2" s="59"/>
      <c r="J2" s="59"/>
    </row>
    <row r="3" spans="1:11" s="13" customFormat="1" ht="25" customHeight="1" x14ac:dyDescent="0.35">
      <c r="A3" s="858" t="s">
        <v>7</v>
      </c>
      <c r="B3" s="858"/>
      <c r="C3" s="858"/>
      <c r="D3" s="858"/>
      <c r="E3" s="858"/>
      <c r="F3" s="858"/>
      <c r="G3" s="858"/>
      <c r="H3" s="858"/>
      <c r="I3" s="858"/>
      <c r="J3" s="858"/>
      <c r="K3" s="11"/>
    </row>
    <row r="4" spans="1:11" s="13" customFormat="1" ht="25" customHeight="1" x14ac:dyDescent="0.35">
      <c r="A4" s="35"/>
      <c r="B4" s="35"/>
      <c r="C4" s="36" t="s">
        <v>108</v>
      </c>
      <c r="D4" s="35">
        <f>'Mortgagor''s-LIHTC Cost Cert.'!B11</f>
        <v>0</v>
      </c>
      <c r="E4" s="35"/>
      <c r="F4" s="35"/>
      <c r="G4" s="35"/>
      <c r="H4" s="35"/>
      <c r="I4" s="35"/>
      <c r="J4" s="35"/>
      <c r="K4" s="11"/>
    </row>
    <row r="5" spans="1:11" s="13" customFormat="1" ht="25" customHeight="1" x14ac:dyDescent="0.35">
      <c r="A5" s="45"/>
      <c r="B5" s="45"/>
      <c r="C5" s="36" t="s">
        <v>107</v>
      </c>
      <c r="D5" s="35">
        <f>'Mortgagor''s-LIHTC Cost Cert.'!B11</f>
        <v>0</v>
      </c>
      <c r="E5" s="45"/>
      <c r="F5" s="45"/>
      <c r="G5" s="45"/>
      <c r="H5" s="45"/>
      <c r="I5" s="45"/>
      <c r="J5" s="45"/>
      <c r="K5" s="11"/>
    </row>
    <row r="6" spans="1:11" s="13" customFormat="1" ht="25" customHeight="1" x14ac:dyDescent="0.35">
      <c r="A6" s="45"/>
      <c r="B6" s="45"/>
      <c r="C6" s="36" t="s">
        <v>109</v>
      </c>
      <c r="D6" s="35">
        <f>'Mortgagor''s-LIHTC Cost Cert.'!B12</f>
        <v>0</v>
      </c>
      <c r="E6" s="45"/>
      <c r="F6" s="862"/>
      <c r="G6" s="863"/>
      <c r="H6" s="863"/>
      <c r="I6" s="45"/>
      <c r="J6" s="45"/>
      <c r="K6" s="11"/>
    </row>
    <row r="7" spans="1:11" s="13" customFormat="1" ht="25" customHeight="1" x14ac:dyDescent="0.35">
      <c r="A7" s="45"/>
      <c r="B7" s="45"/>
      <c r="C7" s="36" t="s">
        <v>112</v>
      </c>
      <c r="D7" s="35">
        <f>'Mortgagor''s-LIHTC Cost Cert.'!G12</f>
        <v>0</v>
      </c>
      <c r="E7" s="45"/>
      <c r="F7" s="863"/>
      <c r="G7" s="863"/>
      <c r="H7" s="863"/>
      <c r="I7" s="45"/>
      <c r="J7" s="45"/>
      <c r="K7" s="11"/>
    </row>
    <row r="8" spans="1:11" s="13" customFormat="1" ht="23" x14ac:dyDescent="0.35">
      <c r="A8" s="44"/>
      <c r="B8" s="44"/>
      <c r="C8" s="14"/>
      <c r="D8" s="44"/>
      <c r="E8" s="44"/>
      <c r="F8" s="44"/>
      <c r="G8" s="44"/>
      <c r="H8" s="44"/>
      <c r="I8" s="44"/>
      <c r="J8" s="44"/>
      <c r="K8" s="11"/>
    </row>
    <row r="9" spans="1:11" ht="23" x14ac:dyDescent="0.35">
      <c r="A9" s="859" t="s">
        <v>111</v>
      </c>
      <c r="B9" s="860"/>
      <c r="C9" s="860"/>
      <c r="D9" s="860"/>
      <c r="E9" s="860"/>
      <c r="F9" s="859" t="s">
        <v>475</v>
      </c>
      <c r="G9" s="860"/>
      <c r="H9" s="860"/>
      <c r="I9" s="860"/>
      <c r="J9" s="861"/>
      <c r="K9" s="15"/>
    </row>
    <row r="10" spans="1:11" s="37" customFormat="1" ht="25" customHeight="1" x14ac:dyDescent="0.35">
      <c r="A10" s="164" t="s">
        <v>82</v>
      </c>
      <c r="B10" s="164" t="s">
        <v>83</v>
      </c>
      <c r="C10" s="165" t="s">
        <v>84</v>
      </c>
      <c r="D10" s="166" t="s">
        <v>85</v>
      </c>
      <c r="E10" s="165" t="s">
        <v>86</v>
      </c>
      <c r="F10" s="165" t="s">
        <v>87</v>
      </c>
      <c r="G10" s="165" t="s">
        <v>88</v>
      </c>
      <c r="H10" s="166" t="s">
        <v>89</v>
      </c>
      <c r="I10" s="166" t="s">
        <v>92</v>
      </c>
      <c r="J10" s="166" t="s">
        <v>93</v>
      </c>
    </row>
    <row r="11" spans="1:11" s="38" customFormat="1" ht="150.75" customHeight="1" x14ac:dyDescent="0.35">
      <c r="A11" s="167"/>
      <c r="B11" s="168" t="s">
        <v>110</v>
      </c>
      <c r="C11" s="169" t="s">
        <v>375</v>
      </c>
      <c r="D11" s="169" t="s">
        <v>376</v>
      </c>
      <c r="E11" s="169" t="s">
        <v>139</v>
      </c>
      <c r="F11" s="169" t="s">
        <v>377</v>
      </c>
      <c r="G11" s="169" t="s">
        <v>477</v>
      </c>
      <c r="H11" s="169" t="s">
        <v>478</v>
      </c>
      <c r="I11" s="169" t="s">
        <v>476</v>
      </c>
      <c r="J11" s="169" t="s">
        <v>479</v>
      </c>
    </row>
    <row r="12" spans="1:11" s="38" customFormat="1" ht="25" customHeight="1" x14ac:dyDescent="0.35">
      <c r="A12" s="268"/>
      <c r="B12" s="168"/>
      <c r="C12" s="169"/>
      <c r="D12" s="169"/>
      <c r="E12" s="169"/>
      <c r="F12" s="169"/>
      <c r="G12" s="169"/>
      <c r="H12" s="169"/>
      <c r="I12" s="169"/>
      <c r="J12" s="169"/>
    </row>
    <row r="13" spans="1:11" ht="25" customHeight="1" x14ac:dyDescent="0.35">
      <c r="A13" s="134">
        <v>1</v>
      </c>
      <c r="B13" s="42" t="s">
        <v>21</v>
      </c>
      <c r="C13" s="42"/>
      <c r="D13" s="42"/>
      <c r="E13" s="42"/>
      <c r="F13" s="42"/>
      <c r="G13" s="42"/>
      <c r="H13" s="42"/>
      <c r="I13" s="42"/>
      <c r="J13" s="42"/>
    </row>
    <row r="14" spans="1:11" ht="25" customHeight="1" x14ac:dyDescent="0.35">
      <c r="A14" s="134">
        <v>2</v>
      </c>
      <c r="B14" s="193" t="str">
        <f>'Mortgagor''s-LIHTC Cost Cert.'!I8</f>
        <v>Site &amp; Improvements</v>
      </c>
      <c r="C14" s="194">
        <v>0</v>
      </c>
      <c r="D14" s="194">
        <f>'Mortgagor''s-LIHTC Cost Cert.'!K8</f>
        <v>0</v>
      </c>
      <c r="E14" s="194"/>
      <c r="F14" s="194">
        <f>E14-C14</f>
        <v>0</v>
      </c>
      <c r="G14" s="194">
        <f>'Mortgagor''s-LIHTC Cost Cert.'!M8</f>
        <v>0</v>
      </c>
      <c r="H14" s="194">
        <f>'Mortgagor''s-LIHTC Cost Cert.'!O8</f>
        <v>0</v>
      </c>
      <c r="I14" s="194">
        <f>G14</f>
        <v>0</v>
      </c>
      <c r="J14" s="194">
        <f>H14</f>
        <v>0</v>
      </c>
    </row>
    <row r="15" spans="1:11" ht="25" customHeight="1" x14ac:dyDescent="0.35">
      <c r="A15" s="134">
        <v>3</v>
      </c>
      <c r="B15" s="193" t="str">
        <f>'Mortgagor''s-LIHTC Cost Cert.'!I9</f>
        <v>General Requirements</v>
      </c>
      <c r="C15" s="200">
        <v>0</v>
      </c>
      <c r="D15" s="200">
        <f>'Mortgagor''s-LIHTC Cost Cert.'!K9</f>
        <v>0</v>
      </c>
      <c r="E15" s="200">
        <v>0</v>
      </c>
      <c r="F15" s="200">
        <f t="shared" ref="F15:F18" si="0">E15-C15</f>
        <v>0</v>
      </c>
      <c r="G15" s="200">
        <f>'Mortgagor''s-LIHTC Cost Cert.'!M9</f>
        <v>0</v>
      </c>
      <c r="H15" s="200">
        <f>'Mortgagor''s-LIHTC Cost Cert.'!O9</f>
        <v>0</v>
      </c>
      <c r="I15" s="200">
        <f t="shared" ref="I15:I18" si="1">G15</f>
        <v>0</v>
      </c>
      <c r="J15" s="200">
        <f t="shared" ref="J15:J18" si="2">H15</f>
        <v>0</v>
      </c>
    </row>
    <row r="16" spans="1:11" ht="25" customHeight="1" x14ac:dyDescent="0.35">
      <c r="A16" s="134">
        <v>4</v>
      </c>
      <c r="B16" s="193" t="str">
        <f>'Mortgagor''s-LIHTC Cost Cert.'!I10</f>
        <v>Overhead and Profit</v>
      </c>
      <c r="C16" s="200">
        <v>0</v>
      </c>
      <c r="D16" s="200">
        <f>'Mortgagor''s-LIHTC Cost Cert.'!K10</f>
        <v>0</v>
      </c>
      <c r="E16" s="200">
        <v>0</v>
      </c>
      <c r="F16" s="200">
        <f t="shared" si="0"/>
        <v>0</v>
      </c>
      <c r="G16" s="200">
        <f>'Mortgagor''s-LIHTC Cost Cert.'!M10</f>
        <v>0</v>
      </c>
      <c r="H16" s="200">
        <f>'Mortgagor''s-LIHTC Cost Cert.'!O10</f>
        <v>0</v>
      </c>
      <c r="I16" s="200">
        <f t="shared" si="1"/>
        <v>0</v>
      </c>
      <c r="J16" s="200">
        <f t="shared" si="2"/>
        <v>0</v>
      </c>
    </row>
    <row r="17" spans="1:10" ht="25" customHeight="1" x14ac:dyDescent="0.35">
      <c r="A17" s="134">
        <v>5</v>
      </c>
      <c r="B17" s="193" t="str">
        <f>'Mortgagor''s-LIHTC Cost Cert.'!I11</f>
        <v>Building Permits and Other Development Fees</v>
      </c>
      <c r="C17" s="200">
        <v>0</v>
      </c>
      <c r="D17" s="200">
        <f>'Mortgagor''s-LIHTC Cost Cert.'!K11</f>
        <v>0</v>
      </c>
      <c r="E17" s="200">
        <v>0</v>
      </c>
      <c r="F17" s="200">
        <f t="shared" si="0"/>
        <v>0</v>
      </c>
      <c r="G17" s="200">
        <f>'Mortgagor''s-LIHTC Cost Cert.'!M11</f>
        <v>0</v>
      </c>
      <c r="H17" s="200">
        <f>'Mortgagor''s-LIHTC Cost Cert.'!O11</f>
        <v>0</v>
      </c>
      <c r="I17" s="200">
        <f t="shared" si="1"/>
        <v>0</v>
      </c>
      <c r="J17" s="200">
        <f t="shared" si="2"/>
        <v>0</v>
      </c>
    </row>
    <row r="18" spans="1:10" ht="25" customHeight="1" x14ac:dyDescent="0.35">
      <c r="A18" s="134">
        <v>6</v>
      </c>
      <c r="B18" s="193" t="str">
        <f>'Mortgagor''s-LIHTC Cost Cert.'!I12</f>
        <v>Bond Premium/ L.O.C. Cost</v>
      </c>
      <c r="C18" s="200">
        <v>0</v>
      </c>
      <c r="D18" s="200">
        <f>'Mortgagor''s-LIHTC Cost Cert.'!K12</f>
        <v>0</v>
      </c>
      <c r="E18" s="200">
        <f>'G.C.Cost Data Sheet-Stip Sum'!F76</f>
        <v>0</v>
      </c>
      <c r="F18" s="200">
        <f t="shared" si="0"/>
        <v>0</v>
      </c>
      <c r="G18" s="200">
        <f>'Mortgagor''s-LIHTC Cost Cert.'!M12</f>
        <v>0</v>
      </c>
      <c r="H18" s="200">
        <f>'Mortgagor''s-LIHTC Cost Cert.'!O12</f>
        <v>0</v>
      </c>
      <c r="I18" s="200">
        <f t="shared" si="1"/>
        <v>0</v>
      </c>
      <c r="J18" s="200">
        <f t="shared" si="2"/>
        <v>0</v>
      </c>
    </row>
    <row r="19" spans="1:10" ht="25" customHeight="1" x14ac:dyDescent="0.35">
      <c r="A19" s="134">
        <v>7</v>
      </c>
      <c r="B19" s="196" t="s">
        <v>378</v>
      </c>
      <c r="C19" s="197">
        <f t="shared" ref="C19:J19" si="3">SUM(C14:C18)</f>
        <v>0</v>
      </c>
      <c r="D19" s="197">
        <f t="shared" si="3"/>
        <v>0</v>
      </c>
      <c r="E19" s="197">
        <f t="shared" si="3"/>
        <v>0</v>
      </c>
      <c r="F19" s="197">
        <f t="shared" si="3"/>
        <v>0</v>
      </c>
      <c r="G19" s="197">
        <f t="shared" si="3"/>
        <v>0</v>
      </c>
      <c r="H19" s="197">
        <f t="shared" si="3"/>
        <v>0</v>
      </c>
      <c r="I19" s="197">
        <f t="shared" si="3"/>
        <v>0</v>
      </c>
      <c r="J19" s="197">
        <f t="shared" si="3"/>
        <v>0</v>
      </c>
    </row>
    <row r="20" spans="1:10" ht="25" customHeight="1" x14ac:dyDescent="0.35">
      <c r="A20" s="134">
        <v>8</v>
      </c>
      <c r="B20" s="265" t="s">
        <v>487</v>
      </c>
      <c r="C20" s="197"/>
      <c r="D20" s="197"/>
      <c r="E20" s="197"/>
      <c r="F20" s="197"/>
      <c r="G20" s="197"/>
      <c r="H20" s="197"/>
      <c r="I20" s="197"/>
      <c r="J20" s="197"/>
    </row>
    <row r="21" spans="1:10" ht="25" customHeight="1" x14ac:dyDescent="0.35">
      <c r="A21" s="134">
        <v>9</v>
      </c>
      <c r="B21" s="193" t="str">
        <f>'Mortgagor''s-LIHTC Cost Cert.'!I17</f>
        <v>Construction Contingency</v>
      </c>
      <c r="C21" s="198"/>
      <c r="D21" s="198">
        <f>'Mortgagor''s-LIHTC Cost Cert.'!K17</f>
        <v>0</v>
      </c>
      <c r="E21" s="199"/>
      <c r="F21" s="199">
        <f>E21-C21</f>
        <v>0</v>
      </c>
      <c r="G21" s="199">
        <f>'Mortgagor''s-LIHTC Cost Cert.'!M17</f>
        <v>0</v>
      </c>
      <c r="H21" s="199">
        <f>'Mortgagor''s-LIHTC Cost Cert.'!O15</f>
        <v>0</v>
      </c>
      <c r="I21" s="198">
        <f t="shared" ref="I21:J21" si="4">G21</f>
        <v>0</v>
      </c>
      <c r="J21" s="198">
        <f t="shared" si="4"/>
        <v>0</v>
      </c>
    </row>
    <row r="22" spans="1:10" ht="25" customHeight="1" x14ac:dyDescent="0.35">
      <c r="A22" s="134">
        <v>10</v>
      </c>
      <c r="B22" s="196" t="s">
        <v>515</v>
      </c>
      <c r="C22" s="197">
        <f>C19+C21</f>
        <v>0</v>
      </c>
      <c r="D22" s="197">
        <f t="shared" ref="D22:J22" si="5">D19+D21</f>
        <v>0</v>
      </c>
      <c r="E22" s="197">
        <f t="shared" si="5"/>
        <v>0</v>
      </c>
      <c r="F22" s="197">
        <f t="shared" si="5"/>
        <v>0</v>
      </c>
      <c r="G22" s="197">
        <f t="shared" si="5"/>
        <v>0</v>
      </c>
      <c r="H22" s="197">
        <f t="shared" si="5"/>
        <v>0</v>
      </c>
      <c r="I22" s="197">
        <f t="shared" si="5"/>
        <v>0</v>
      </c>
      <c r="J22" s="197">
        <f t="shared" si="5"/>
        <v>0</v>
      </c>
    </row>
    <row r="23" spans="1:10" ht="25" customHeight="1" x14ac:dyDescent="0.35">
      <c r="A23" s="134">
        <v>11</v>
      </c>
      <c r="B23" s="265" t="s">
        <v>516</v>
      </c>
      <c r="C23" s="197"/>
      <c r="D23" s="197"/>
      <c r="E23" s="197"/>
      <c r="F23" s="197"/>
      <c r="G23" s="197"/>
      <c r="H23" s="197"/>
      <c r="I23" s="197"/>
      <c r="J23" s="197"/>
    </row>
    <row r="24" spans="1:10" ht="25" customHeight="1" x14ac:dyDescent="0.35">
      <c r="A24" s="134">
        <v>12</v>
      </c>
      <c r="B24" s="284" t="str">
        <f>'Mortgagor''s-LIHTC Cost Cert.'!I21</f>
        <v>Furniture Fixture and Equipment</v>
      </c>
      <c r="C24" s="194">
        <f>'Mortgagor''s-LIHTC Cost Cert.'!K21</f>
        <v>0</v>
      </c>
      <c r="D24" s="194">
        <f>'Mortgagor''s-LIHTC Cost Cert.'!K21</f>
        <v>0</v>
      </c>
      <c r="E24" s="194">
        <f>D24</f>
        <v>0</v>
      </c>
      <c r="F24" s="194">
        <f>E24-C24</f>
        <v>0</v>
      </c>
      <c r="G24" s="194">
        <f>'Mortgagor''s-LIHTC Cost Cert.'!M21</f>
        <v>0</v>
      </c>
      <c r="H24" s="194"/>
      <c r="I24" s="194">
        <f>G24</f>
        <v>0</v>
      </c>
      <c r="J24" s="194"/>
    </row>
    <row r="25" spans="1:10" ht="25" customHeight="1" x14ac:dyDescent="0.35">
      <c r="A25" s="134">
        <v>13</v>
      </c>
      <c r="B25" s="284" t="str">
        <f>'Mortgagor''s-LIHTC Cost Cert.'!I22</f>
        <v>Commercial Construction</v>
      </c>
      <c r="C25" s="203">
        <f>'Mortgagor''s-LIHTC Cost Cert.'!K22</f>
        <v>0</v>
      </c>
      <c r="D25" s="203">
        <f>'Mortgagor''s-LIHTC Cost Cert.'!K22</f>
        <v>0</v>
      </c>
      <c r="E25" s="203">
        <f t="shared" ref="E25:E26" si="6">D25</f>
        <v>0</v>
      </c>
      <c r="F25" s="203">
        <f t="shared" ref="F25:F26" si="7">E25-C25</f>
        <v>0</v>
      </c>
      <c r="G25" s="203" t="str">
        <f>'Mortgagor''s-LIHTC Cost Cert.'!M22</f>
        <v>XXXXXXXXXXXXX</v>
      </c>
      <c r="H25" s="203"/>
      <c r="I25" s="203" t="str">
        <f t="shared" ref="I25:I26" si="8">G25</f>
        <v>XXXXXXXXXXXXX</v>
      </c>
      <c r="J25" s="203"/>
    </row>
    <row r="26" spans="1:10" ht="25" customHeight="1" x14ac:dyDescent="0.35">
      <c r="A26" s="134">
        <v>14</v>
      </c>
      <c r="B26" s="284" t="str">
        <f>'Mortgagor''s-LIHTC Cost Cert.'!I23</f>
        <v>Owner's Change Orders</v>
      </c>
      <c r="C26" s="203">
        <f>'Mortgagor''s-LIHTC Cost Cert.'!K23</f>
        <v>0</v>
      </c>
      <c r="D26" s="203">
        <f>'Mortgagor''s-LIHTC Cost Cert.'!K23</f>
        <v>0</v>
      </c>
      <c r="E26" s="203">
        <f t="shared" si="6"/>
        <v>0</v>
      </c>
      <c r="F26" s="203">
        <f t="shared" si="7"/>
        <v>0</v>
      </c>
      <c r="G26" s="203">
        <f>'Mortgagor''s-LIHTC Cost Cert.'!M23</f>
        <v>0</v>
      </c>
      <c r="H26" s="203"/>
      <c r="I26" s="203">
        <f t="shared" si="8"/>
        <v>0</v>
      </c>
      <c r="J26" s="203"/>
    </row>
    <row r="27" spans="1:10" ht="25" customHeight="1" x14ac:dyDescent="0.35">
      <c r="A27" s="134">
        <v>15</v>
      </c>
      <c r="B27" s="196" t="s">
        <v>378</v>
      </c>
      <c r="C27" s="197">
        <f t="shared" ref="C27:J27" si="9">SUM(C23:C26)</f>
        <v>0</v>
      </c>
      <c r="D27" s="197">
        <f t="shared" si="9"/>
        <v>0</v>
      </c>
      <c r="E27" s="197">
        <f t="shared" si="9"/>
        <v>0</v>
      </c>
      <c r="F27" s="197">
        <f t="shared" si="9"/>
        <v>0</v>
      </c>
      <c r="G27" s="197">
        <f t="shared" si="9"/>
        <v>0</v>
      </c>
      <c r="H27" s="197">
        <f t="shared" si="9"/>
        <v>0</v>
      </c>
      <c r="I27" s="197">
        <f t="shared" si="9"/>
        <v>0</v>
      </c>
      <c r="J27" s="197">
        <f t="shared" si="9"/>
        <v>0</v>
      </c>
    </row>
    <row r="28" spans="1:10" ht="25" customHeight="1" x14ac:dyDescent="0.35">
      <c r="A28" s="134">
        <v>16</v>
      </c>
      <c r="B28" s="201" t="s">
        <v>22</v>
      </c>
      <c r="C28" s="202"/>
      <c r="D28" s="202"/>
      <c r="E28" s="202"/>
      <c r="F28" s="202"/>
      <c r="G28" s="202"/>
      <c r="H28" s="202"/>
      <c r="I28" s="195"/>
      <c r="J28" s="195"/>
    </row>
    <row r="29" spans="1:10" ht="25" customHeight="1" x14ac:dyDescent="0.35">
      <c r="A29" s="134">
        <v>17</v>
      </c>
      <c r="B29" s="193" t="str">
        <f>'Mortgagor''s-LIHTC Cost Cert.'!I28</f>
        <v>Architect Fee-Design</v>
      </c>
      <c r="C29" s="198">
        <v>0</v>
      </c>
      <c r="D29" s="199">
        <f>'Mortgagor''s-LIHTC Cost Cert.'!K28</f>
        <v>0</v>
      </c>
      <c r="E29" s="198">
        <f>D29</f>
        <v>0</v>
      </c>
      <c r="F29" s="198">
        <f t="shared" ref="F29:F36" si="10">E29-C29</f>
        <v>0</v>
      </c>
      <c r="G29" s="198">
        <f>'Mortgagor''s-LIHTC Cost Cert.'!M28</f>
        <v>0</v>
      </c>
      <c r="H29" s="198">
        <f>'Mortgagor''s-LIHTC Cost Cert.'!O28</f>
        <v>0</v>
      </c>
      <c r="I29" s="198">
        <f>G29</f>
        <v>0</v>
      </c>
      <c r="J29" s="198">
        <f>H29</f>
        <v>0</v>
      </c>
    </row>
    <row r="30" spans="1:10" ht="25" customHeight="1" x14ac:dyDescent="0.35">
      <c r="A30" s="134">
        <v>18</v>
      </c>
      <c r="B30" s="193" t="str">
        <f>'Mortgagor''s-LIHTC Cost Cert.'!I29</f>
        <v>Architect Fee-Supervision</v>
      </c>
      <c r="C30" s="203">
        <v>0</v>
      </c>
      <c r="D30" s="203">
        <f>'Mortgagor''s-LIHTC Cost Cert.'!K29</f>
        <v>0</v>
      </c>
      <c r="E30" s="203">
        <f>D30</f>
        <v>0</v>
      </c>
      <c r="F30" s="203">
        <f t="shared" si="10"/>
        <v>0</v>
      </c>
      <c r="G30" s="203">
        <f>'Mortgagor''s-LIHTC Cost Cert.'!M29</f>
        <v>0</v>
      </c>
      <c r="H30" s="203">
        <f>'Mortgagor''s-LIHTC Cost Cert.'!O29</f>
        <v>0</v>
      </c>
      <c r="I30" s="203">
        <f t="shared" ref="I30:I36" si="11">G30</f>
        <v>0</v>
      </c>
      <c r="J30" s="203">
        <f t="shared" ref="J30:J36" si="12">H30</f>
        <v>0</v>
      </c>
    </row>
    <row r="31" spans="1:10" ht="25" customHeight="1" x14ac:dyDescent="0.35">
      <c r="A31" s="134">
        <v>19</v>
      </c>
      <c r="B31" s="193" t="str">
        <f>'Mortgagor''s-LIHTC Cost Cert.'!I30</f>
        <v>Engineering Fees</v>
      </c>
      <c r="C31" s="203">
        <v>0</v>
      </c>
      <c r="D31" s="203">
        <f>'Mortgagor''s-LIHTC Cost Cert.'!K30</f>
        <v>0</v>
      </c>
      <c r="E31" s="203">
        <f t="shared" ref="E31:E36" si="13">D31</f>
        <v>0</v>
      </c>
      <c r="F31" s="203">
        <f t="shared" si="10"/>
        <v>0</v>
      </c>
      <c r="G31" s="203">
        <f>'Mortgagor''s-LIHTC Cost Cert.'!M30</f>
        <v>0</v>
      </c>
      <c r="H31" s="203">
        <f>'Mortgagor''s-LIHTC Cost Cert.'!O30</f>
        <v>0</v>
      </c>
      <c r="I31" s="203">
        <f t="shared" si="11"/>
        <v>0</v>
      </c>
      <c r="J31" s="203">
        <f t="shared" si="12"/>
        <v>0</v>
      </c>
    </row>
    <row r="32" spans="1:10" ht="25" customHeight="1" x14ac:dyDescent="0.35">
      <c r="A32" s="134">
        <v>20</v>
      </c>
      <c r="B32" s="193" t="str">
        <f>'Mortgagor''s-LIHTC Cost Cert.'!I31</f>
        <v>Surveys</v>
      </c>
      <c r="C32" s="203">
        <v>0</v>
      </c>
      <c r="D32" s="203">
        <f>'Mortgagor''s-LIHTC Cost Cert.'!K31</f>
        <v>0</v>
      </c>
      <c r="E32" s="203">
        <f t="shared" si="13"/>
        <v>0</v>
      </c>
      <c r="F32" s="203">
        <f t="shared" si="10"/>
        <v>0</v>
      </c>
      <c r="G32" s="203">
        <f>'Mortgagor''s-LIHTC Cost Cert.'!M31</f>
        <v>0</v>
      </c>
      <c r="H32" s="203">
        <f>'Mortgagor''s-LIHTC Cost Cert.'!O31</f>
        <v>0</v>
      </c>
      <c r="I32" s="203">
        <f t="shared" si="11"/>
        <v>0</v>
      </c>
      <c r="J32" s="203">
        <f t="shared" si="12"/>
        <v>0</v>
      </c>
    </row>
    <row r="33" spans="1:10" ht="25" customHeight="1" x14ac:dyDescent="0.35">
      <c r="A33" s="134">
        <v>21</v>
      </c>
      <c r="B33" s="193" t="str">
        <f>'Mortgagor''s-LIHTC Cost Cert.'!I32</f>
        <v xml:space="preserve">Other (Specify):   </v>
      </c>
      <c r="C33" s="203">
        <v>0</v>
      </c>
      <c r="D33" s="203">
        <f>'Mortgagor''s-LIHTC Cost Cert.'!K32</f>
        <v>0</v>
      </c>
      <c r="E33" s="203">
        <f t="shared" ref="E33:E34" si="14">D33</f>
        <v>0</v>
      </c>
      <c r="F33" s="203">
        <f t="shared" si="10"/>
        <v>0</v>
      </c>
      <c r="G33" s="203">
        <f>'Mortgagor''s-LIHTC Cost Cert.'!M32</f>
        <v>0</v>
      </c>
      <c r="H33" s="203">
        <f>'Mortgagor''s-LIHTC Cost Cert.'!O32</f>
        <v>0</v>
      </c>
      <c r="I33" s="203">
        <f t="shared" si="11"/>
        <v>0</v>
      </c>
      <c r="J33" s="203">
        <f t="shared" si="12"/>
        <v>0</v>
      </c>
    </row>
    <row r="34" spans="1:10" ht="25" customHeight="1" x14ac:dyDescent="0.35">
      <c r="A34" s="134">
        <v>22</v>
      </c>
      <c r="B34" s="193" t="str">
        <f>'Mortgagor''s-LIHTC Cost Cert.'!I33</f>
        <v xml:space="preserve">Other (Specify):   </v>
      </c>
      <c r="C34" s="203">
        <v>0</v>
      </c>
      <c r="D34" s="203">
        <f>'Mortgagor''s-LIHTC Cost Cert.'!K33</f>
        <v>0</v>
      </c>
      <c r="E34" s="203">
        <f t="shared" si="14"/>
        <v>0</v>
      </c>
      <c r="F34" s="203">
        <f t="shared" si="10"/>
        <v>0</v>
      </c>
      <c r="G34" s="203">
        <f>'Mortgagor''s-LIHTC Cost Cert.'!M33</f>
        <v>0</v>
      </c>
      <c r="H34" s="203">
        <f>'Mortgagor''s-LIHTC Cost Cert.'!O33</f>
        <v>0</v>
      </c>
      <c r="I34" s="203">
        <f t="shared" si="11"/>
        <v>0</v>
      </c>
      <c r="J34" s="203">
        <f t="shared" si="12"/>
        <v>0</v>
      </c>
    </row>
    <row r="35" spans="1:10" ht="25" customHeight="1" x14ac:dyDescent="0.35">
      <c r="A35" s="134">
        <v>23</v>
      </c>
      <c r="B35" s="193" t="str">
        <f>'Mortgagor''s-LIHTC Cost Cert.'!I34</f>
        <v xml:space="preserve">Other (Specify):   </v>
      </c>
      <c r="C35" s="203">
        <v>0</v>
      </c>
      <c r="D35" s="203">
        <f>'Mortgagor''s-LIHTC Cost Cert.'!K34</f>
        <v>0</v>
      </c>
      <c r="E35" s="203">
        <f t="shared" si="13"/>
        <v>0</v>
      </c>
      <c r="F35" s="203">
        <f t="shared" si="10"/>
        <v>0</v>
      </c>
      <c r="G35" s="203">
        <f>'Mortgagor''s-LIHTC Cost Cert.'!M34</f>
        <v>0</v>
      </c>
      <c r="H35" s="203">
        <f>'Mortgagor''s-LIHTC Cost Cert.'!O34</f>
        <v>0</v>
      </c>
      <c r="I35" s="203">
        <f t="shared" si="11"/>
        <v>0</v>
      </c>
      <c r="J35" s="203">
        <f t="shared" si="12"/>
        <v>0</v>
      </c>
    </row>
    <row r="36" spans="1:10" ht="25" customHeight="1" x14ac:dyDescent="0.35">
      <c r="A36" s="134">
        <v>24</v>
      </c>
      <c r="B36" s="193" t="str">
        <f>'Mortgagor''s-LIHTC Cost Cert.'!I35</f>
        <v xml:space="preserve">Other (Specify):   </v>
      </c>
      <c r="C36" s="203">
        <v>0</v>
      </c>
      <c r="D36" s="203">
        <f>'Mortgagor''s-LIHTC Cost Cert.'!K35</f>
        <v>0</v>
      </c>
      <c r="E36" s="203">
        <f t="shared" si="13"/>
        <v>0</v>
      </c>
      <c r="F36" s="203">
        <f t="shared" si="10"/>
        <v>0</v>
      </c>
      <c r="G36" s="203">
        <f>'Mortgagor''s-LIHTC Cost Cert.'!M35</f>
        <v>0</v>
      </c>
      <c r="H36" s="203">
        <f>'Mortgagor''s-LIHTC Cost Cert.'!O35</f>
        <v>0</v>
      </c>
      <c r="I36" s="203">
        <f t="shared" si="11"/>
        <v>0</v>
      </c>
      <c r="J36" s="203">
        <f t="shared" si="12"/>
        <v>0</v>
      </c>
    </row>
    <row r="37" spans="1:10" ht="25" customHeight="1" x14ac:dyDescent="0.35">
      <c r="A37" s="134">
        <v>25</v>
      </c>
      <c r="B37" s="196" t="s">
        <v>378</v>
      </c>
      <c r="C37" s="197">
        <f t="shared" ref="C37:J37" si="15">SUM(C29:C36)</f>
        <v>0</v>
      </c>
      <c r="D37" s="197">
        <f t="shared" si="15"/>
        <v>0</v>
      </c>
      <c r="E37" s="197">
        <f t="shared" si="15"/>
        <v>0</v>
      </c>
      <c r="F37" s="197">
        <f t="shared" si="15"/>
        <v>0</v>
      </c>
      <c r="G37" s="197">
        <f t="shared" si="15"/>
        <v>0</v>
      </c>
      <c r="H37" s="197">
        <f t="shared" si="15"/>
        <v>0</v>
      </c>
      <c r="I37" s="197">
        <f t="shared" si="15"/>
        <v>0</v>
      </c>
      <c r="J37" s="197">
        <f t="shared" si="15"/>
        <v>0</v>
      </c>
    </row>
    <row r="38" spans="1:10" ht="25" customHeight="1" x14ac:dyDescent="0.35">
      <c r="A38" s="134">
        <v>26</v>
      </c>
      <c r="B38" s="201" t="s">
        <v>23</v>
      </c>
      <c r="C38" s="202"/>
      <c r="D38" s="202"/>
      <c r="E38" s="202"/>
      <c r="F38" s="202"/>
      <c r="G38" s="202"/>
      <c r="H38" s="202"/>
      <c r="I38" s="195"/>
      <c r="J38" s="195"/>
    </row>
    <row r="39" spans="1:10" ht="25" customHeight="1" x14ac:dyDescent="0.35">
      <c r="A39" s="134">
        <v>27</v>
      </c>
      <c r="B39" s="193" t="str">
        <f>'Mortgagor''s-LIHTC Cost Cert.'!I40</f>
        <v>Interest - Construction Loan</v>
      </c>
      <c r="C39" s="198">
        <v>0</v>
      </c>
      <c r="D39" s="198">
        <f>'Mortgagor''s-LIHTC Cost Cert.'!K40</f>
        <v>0</v>
      </c>
      <c r="E39" s="198">
        <f>D39</f>
        <v>0</v>
      </c>
      <c r="F39" s="198">
        <f>E39-C39</f>
        <v>0</v>
      </c>
      <c r="G39" s="198">
        <f>'Mortgagor''s-LIHTC Cost Cert.'!M40</f>
        <v>0</v>
      </c>
      <c r="H39" s="198">
        <f>'Mortgagor''s-LIHTC Cost Cert.'!O40</f>
        <v>0</v>
      </c>
      <c r="I39" s="198">
        <f>G39</f>
        <v>0</v>
      </c>
      <c r="J39" s="198"/>
    </row>
    <row r="40" spans="1:10" ht="25" customHeight="1" x14ac:dyDescent="0.35">
      <c r="A40" s="134">
        <v>28</v>
      </c>
      <c r="B40" s="193" t="str">
        <f>'Mortgagor''s-LIHTC Cost Cert.'!I41</f>
        <v>Perm Loan Orig./Commit Fee</v>
      </c>
      <c r="C40" s="203">
        <v>0</v>
      </c>
      <c r="D40" s="203">
        <f>'Mortgagor''s-LIHTC Cost Cert.'!K41</f>
        <v>0</v>
      </c>
      <c r="E40" s="203">
        <f t="shared" ref="E40" si="16">D40</f>
        <v>0</v>
      </c>
      <c r="F40" s="203">
        <f t="shared" ref="F40" si="17">E40-C40</f>
        <v>0</v>
      </c>
      <c r="G40" s="203">
        <f>'Mortgagor''s-LIHTC Cost Cert.'!M41</f>
        <v>0</v>
      </c>
      <c r="H40" s="203" t="str">
        <f>'Mortgagor''s-LIHTC Cost Cert.'!O41</f>
        <v>XXXXXXXXXXXXX</v>
      </c>
      <c r="I40" s="203">
        <f t="shared" ref="I40" si="18">G40</f>
        <v>0</v>
      </c>
      <c r="J40" s="203"/>
    </row>
    <row r="41" spans="1:10" ht="25" customHeight="1" x14ac:dyDescent="0.35">
      <c r="A41" s="134">
        <v>29</v>
      </c>
      <c r="B41" s="193" t="str">
        <f>'Mortgagor''s-LIHTC Cost Cert.'!I42</f>
        <v>Interest - Bridge Loan</v>
      </c>
      <c r="C41" s="203">
        <v>0</v>
      </c>
      <c r="D41" s="203">
        <f>'Mortgagor''s-LIHTC Cost Cert.'!K42</f>
        <v>0</v>
      </c>
      <c r="E41" s="203">
        <f t="shared" ref="E41:E50" si="19">D41</f>
        <v>0</v>
      </c>
      <c r="F41" s="203">
        <f t="shared" ref="F41:F50" si="20">E41-C41</f>
        <v>0</v>
      </c>
      <c r="G41" s="203">
        <f>'Mortgagor''s-LIHTC Cost Cert.'!M42</f>
        <v>0</v>
      </c>
      <c r="H41" s="203">
        <f>'Mortgagor''s-LIHTC Cost Cert.'!O42</f>
        <v>0</v>
      </c>
      <c r="I41" s="203">
        <f t="shared" ref="I41:I50" si="21">G41</f>
        <v>0</v>
      </c>
      <c r="J41" s="203"/>
    </row>
    <row r="42" spans="1:10" ht="25" customHeight="1" x14ac:dyDescent="0.35">
      <c r="A42" s="134">
        <v>30</v>
      </c>
      <c r="B42" s="193" t="str">
        <f>'Mortgagor''s-LIHTC Cost Cert.'!I43</f>
        <v>Fees - Bridge Loan</v>
      </c>
      <c r="C42" s="203">
        <v>0</v>
      </c>
      <c r="D42" s="203">
        <f>'Mortgagor''s-LIHTC Cost Cert.'!K43</f>
        <v>0</v>
      </c>
      <c r="E42" s="203">
        <f t="shared" si="19"/>
        <v>0</v>
      </c>
      <c r="F42" s="203">
        <f t="shared" si="20"/>
        <v>0</v>
      </c>
      <c r="G42" s="203">
        <f>'Mortgagor''s-LIHTC Cost Cert.'!M43</f>
        <v>0</v>
      </c>
      <c r="H42" s="203">
        <f>'Mortgagor''s-LIHTC Cost Cert.'!O43</f>
        <v>0</v>
      </c>
      <c r="I42" s="203">
        <f t="shared" si="21"/>
        <v>0</v>
      </c>
      <c r="J42" s="203"/>
    </row>
    <row r="43" spans="1:10" ht="25" customHeight="1" x14ac:dyDescent="0.35">
      <c r="A43" s="134">
        <v>31</v>
      </c>
      <c r="B43" s="193" t="str">
        <f>'Mortgagor''s-LIHTC Cost Cert.'!I44</f>
        <v>Real Estate Taxes/Pilots</v>
      </c>
      <c r="C43" s="203"/>
      <c r="D43" s="203">
        <f>'Mortgagor''s-LIHTC Cost Cert.'!K44</f>
        <v>0</v>
      </c>
      <c r="E43" s="203">
        <f t="shared" si="19"/>
        <v>0</v>
      </c>
      <c r="F43" s="203">
        <f t="shared" si="20"/>
        <v>0</v>
      </c>
      <c r="G43" s="203">
        <f>'Mortgagor''s-LIHTC Cost Cert.'!M44</f>
        <v>0</v>
      </c>
      <c r="H43" s="203">
        <f>'Mortgagor''s-LIHTC Cost Cert.'!O44</f>
        <v>0</v>
      </c>
      <c r="I43" s="203">
        <f t="shared" si="21"/>
        <v>0</v>
      </c>
      <c r="J43" s="203"/>
    </row>
    <row r="44" spans="1:10" ht="25" customHeight="1" x14ac:dyDescent="0.35">
      <c r="A44" s="134">
        <v>32</v>
      </c>
      <c r="B44" s="193" t="str">
        <f>'Mortgagor''s-LIHTC Cost Cert.'!I45</f>
        <v>Insurance</v>
      </c>
      <c r="C44" s="203"/>
      <c r="D44" s="203">
        <f>'Mortgagor''s-LIHTC Cost Cert.'!K45</f>
        <v>0</v>
      </c>
      <c r="E44" s="203">
        <f t="shared" si="19"/>
        <v>0</v>
      </c>
      <c r="F44" s="203">
        <f t="shared" si="20"/>
        <v>0</v>
      </c>
      <c r="G44" s="203">
        <f>'Mortgagor''s-LIHTC Cost Cert.'!M45</f>
        <v>0</v>
      </c>
      <c r="H44" s="203">
        <f>'Mortgagor''s-LIHTC Cost Cert.'!O45</f>
        <v>0</v>
      </c>
      <c r="I44" s="203">
        <f t="shared" si="21"/>
        <v>0</v>
      </c>
      <c r="J44" s="203"/>
    </row>
    <row r="45" spans="1:10" ht="25" customHeight="1" x14ac:dyDescent="0.35">
      <c r="A45" s="134">
        <v>33</v>
      </c>
      <c r="B45" s="193" t="str">
        <f>'Mortgagor''s-LIHTC Cost Cert.'!I46</f>
        <v>Utilities</v>
      </c>
      <c r="C45" s="203"/>
      <c r="D45" s="203">
        <f>'Mortgagor''s-LIHTC Cost Cert.'!K46</f>
        <v>0</v>
      </c>
      <c r="E45" s="203">
        <f t="shared" si="19"/>
        <v>0</v>
      </c>
      <c r="F45" s="203">
        <f t="shared" si="20"/>
        <v>0</v>
      </c>
      <c r="G45" s="203">
        <f>'Mortgagor''s-LIHTC Cost Cert.'!M46</f>
        <v>0</v>
      </c>
      <c r="H45" s="203">
        <f>'Mortgagor''s-LIHTC Cost Cert.'!O46</f>
        <v>0</v>
      </c>
      <c r="I45" s="203">
        <f t="shared" si="21"/>
        <v>0</v>
      </c>
      <c r="J45" s="203"/>
    </row>
    <row r="46" spans="1:10" ht="25" customHeight="1" x14ac:dyDescent="0.35">
      <c r="A46" s="134">
        <v>34</v>
      </c>
      <c r="B46" s="193" t="str">
        <f>'Mortgagor''s-LIHTC Cost Cert.'!I47</f>
        <v>Cost of Bond Issuance</v>
      </c>
      <c r="C46" s="203">
        <v>0</v>
      </c>
      <c r="D46" s="203">
        <f>'Mortgagor''s-LIHTC Cost Cert.'!K47</f>
        <v>0</v>
      </c>
      <c r="E46" s="203">
        <f t="shared" si="19"/>
        <v>0</v>
      </c>
      <c r="F46" s="203">
        <f t="shared" si="20"/>
        <v>0</v>
      </c>
      <c r="G46" s="203" t="str">
        <f>'Mortgagor''s-LIHTC Cost Cert.'!M47</f>
        <v>XXXXXXXXXXXXX</v>
      </c>
      <c r="H46" s="203" t="str">
        <f>'Mortgagor''s-LIHTC Cost Cert.'!O47</f>
        <v>XXXXXXXXXXXXX</v>
      </c>
      <c r="I46" s="203" t="str">
        <f t="shared" si="21"/>
        <v>XXXXXXXXXXXXX</v>
      </c>
      <c r="J46" s="203"/>
    </row>
    <row r="47" spans="1:10" ht="25" customHeight="1" x14ac:dyDescent="0.35">
      <c r="A47" s="134">
        <v>35</v>
      </c>
      <c r="B47" s="193" t="str">
        <f>'Mortgagor''s-LIHTC Cost Cert.'!I48</f>
        <v>Other (Specify)</v>
      </c>
      <c r="C47" s="203">
        <v>0</v>
      </c>
      <c r="D47" s="203">
        <f>'Mortgagor''s-LIHTC Cost Cert.'!K48</f>
        <v>0</v>
      </c>
      <c r="E47" s="203">
        <f t="shared" si="19"/>
        <v>0</v>
      </c>
      <c r="F47" s="203">
        <f t="shared" si="20"/>
        <v>0</v>
      </c>
      <c r="G47" s="203">
        <f>'Mortgagor''s-LIHTC Cost Cert.'!M48</f>
        <v>0</v>
      </c>
      <c r="H47" s="203">
        <f>'Mortgagor''s-LIHTC Cost Cert.'!O48</f>
        <v>0</v>
      </c>
      <c r="I47" s="203">
        <f t="shared" si="21"/>
        <v>0</v>
      </c>
      <c r="J47" s="203"/>
    </row>
    <row r="48" spans="1:10" ht="25" customHeight="1" x14ac:dyDescent="0.35">
      <c r="A48" s="134">
        <v>36</v>
      </c>
      <c r="B48" s="193" t="str">
        <f>'Mortgagor''s-LIHTC Cost Cert.'!I49</f>
        <v>Other (Specify)</v>
      </c>
      <c r="C48" s="203">
        <v>0</v>
      </c>
      <c r="D48" s="203">
        <f>'Mortgagor''s-LIHTC Cost Cert.'!K49</f>
        <v>0</v>
      </c>
      <c r="E48" s="203">
        <f t="shared" si="19"/>
        <v>0</v>
      </c>
      <c r="F48" s="203">
        <f t="shared" si="20"/>
        <v>0</v>
      </c>
      <c r="G48" s="203">
        <f>'Mortgagor''s-LIHTC Cost Cert.'!M49</f>
        <v>0</v>
      </c>
      <c r="H48" s="203">
        <f>'Mortgagor''s-LIHTC Cost Cert.'!O49</f>
        <v>0</v>
      </c>
      <c r="I48" s="203">
        <f t="shared" si="21"/>
        <v>0</v>
      </c>
      <c r="J48" s="203"/>
    </row>
    <row r="49" spans="1:11" ht="25" customHeight="1" x14ac:dyDescent="0.35">
      <c r="A49" s="134">
        <v>37</v>
      </c>
      <c r="B49" s="193" t="str">
        <f>'Mortgagor''s-LIHTC Cost Cert.'!I50</f>
        <v>Other (Specify)</v>
      </c>
      <c r="C49" s="203">
        <v>0</v>
      </c>
      <c r="D49" s="203">
        <f>'Mortgagor''s-LIHTC Cost Cert.'!K50</f>
        <v>0</v>
      </c>
      <c r="E49" s="203">
        <f t="shared" si="19"/>
        <v>0</v>
      </c>
      <c r="F49" s="203">
        <f t="shared" si="20"/>
        <v>0</v>
      </c>
      <c r="G49" s="203">
        <f>'Mortgagor''s-LIHTC Cost Cert.'!M50</f>
        <v>0</v>
      </c>
      <c r="H49" s="203">
        <f>'Mortgagor''s-LIHTC Cost Cert.'!O50</f>
        <v>0</v>
      </c>
      <c r="I49" s="203">
        <f t="shared" si="21"/>
        <v>0</v>
      </c>
      <c r="J49" s="203"/>
    </row>
    <row r="50" spans="1:11" ht="25" customHeight="1" x14ac:dyDescent="0.35">
      <c r="A50" s="134">
        <v>38</v>
      </c>
      <c r="B50" s="193" t="str">
        <f>'Mortgagor''s-LIHTC Cost Cert.'!I51</f>
        <v>Construction Observation</v>
      </c>
      <c r="C50" s="203">
        <v>0</v>
      </c>
      <c r="D50" s="203">
        <f>'Mortgagor''s-LIHTC Cost Cert.'!K51</f>
        <v>0</v>
      </c>
      <c r="E50" s="203">
        <f t="shared" si="19"/>
        <v>0</v>
      </c>
      <c r="F50" s="203">
        <f t="shared" si="20"/>
        <v>0</v>
      </c>
      <c r="G50" s="203">
        <f>'Mortgagor''s-LIHTC Cost Cert.'!M51</f>
        <v>0</v>
      </c>
      <c r="H50" s="203">
        <f>'Mortgagor''s-LIHTC Cost Cert.'!O51</f>
        <v>0</v>
      </c>
      <c r="I50" s="203">
        <f t="shared" si="21"/>
        <v>0</v>
      </c>
      <c r="J50" s="203"/>
    </row>
    <row r="51" spans="1:11" ht="25" customHeight="1" x14ac:dyDescent="0.35">
      <c r="A51" s="134">
        <v>39</v>
      </c>
      <c r="B51" s="196" t="s">
        <v>378</v>
      </c>
      <c r="C51" s="197">
        <f t="shared" ref="C51:J51" si="22">SUM(C39:C50)</f>
        <v>0</v>
      </c>
      <c r="D51" s="197">
        <f t="shared" si="22"/>
        <v>0</v>
      </c>
      <c r="E51" s="197">
        <f t="shared" si="22"/>
        <v>0</v>
      </c>
      <c r="F51" s="197">
        <f t="shared" si="22"/>
        <v>0</v>
      </c>
      <c r="G51" s="197">
        <f t="shared" si="22"/>
        <v>0</v>
      </c>
      <c r="H51" s="197">
        <f t="shared" si="22"/>
        <v>0</v>
      </c>
      <c r="I51" s="197">
        <f t="shared" si="22"/>
        <v>0</v>
      </c>
      <c r="J51" s="197">
        <f t="shared" si="22"/>
        <v>0</v>
      </c>
    </row>
    <row r="52" spans="1:11" ht="25" customHeight="1" x14ac:dyDescent="0.35">
      <c r="A52" s="134">
        <v>40</v>
      </c>
      <c r="B52" s="201" t="s">
        <v>826</v>
      </c>
      <c r="C52" s="202"/>
      <c r="D52" s="202"/>
      <c r="E52" s="202"/>
      <c r="F52" s="202"/>
      <c r="G52" s="202"/>
      <c r="H52" s="202"/>
      <c r="I52" s="195"/>
      <c r="J52" s="195"/>
    </row>
    <row r="53" spans="1:11" ht="25" customHeight="1" x14ac:dyDescent="0.35">
      <c r="A53" s="134">
        <v>41</v>
      </c>
      <c r="B53" s="193" t="str">
        <f>'Mortgagor''s-LIHTC Cost Cert.'!I56</f>
        <v>Legal Counsel - Real Estate*</v>
      </c>
      <c r="C53" s="198">
        <v>0</v>
      </c>
      <c r="D53" s="198">
        <f>'Mortgagor''s-LIHTC Cost Cert.'!K56</f>
        <v>0</v>
      </c>
      <c r="E53" s="198">
        <f>D53</f>
        <v>0</v>
      </c>
      <c r="F53" s="198">
        <f t="shared" ref="F53" si="23">E53-C53</f>
        <v>0</v>
      </c>
      <c r="G53" s="198">
        <f>'Mortgagor''s-LIHTC Cost Cert.'!M56</f>
        <v>0</v>
      </c>
      <c r="H53" s="198">
        <f>'Mortgagor''s-LIHTC Cost Cert.'!O56</f>
        <v>0</v>
      </c>
      <c r="I53" s="198">
        <f>G53</f>
        <v>0</v>
      </c>
      <c r="J53" s="198">
        <f>H53</f>
        <v>0</v>
      </c>
      <c r="K53" s="8"/>
    </row>
    <row r="54" spans="1:11" ht="25" customHeight="1" x14ac:dyDescent="0.35">
      <c r="A54" s="134">
        <v>42</v>
      </c>
      <c r="B54" s="193" t="str">
        <f>'Mortgagor''s-LIHTC Cost Cert.'!I57</f>
        <v>External Legal Counsel</v>
      </c>
      <c r="C54" s="203">
        <v>0</v>
      </c>
      <c r="D54" s="203">
        <f>'Mortgagor''s-LIHTC Cost Cert.'!K57</f>
        <v>0</v>
      </c>
      <c r="E54" s="203">
        <f t="shared" ref="E54:E63" si="24">D54</f>
        <v>0</v>
      </c>
      <c r="F54" s="203">
        <f t="shared" ref="F54:F63" si="25">E54-C54</f>
        <v>0</v>
      </c>
      <c r="G54" s="203">
        <f>'Mortgagor''s-LIHTC Cost Cert.'!M57</f>
        <v>0</v>
      </c>
      <c r="H54" s="203">
        <f>'Mortgagor''s-LIHTC Cost Cert.'!O57</f>
        <v>0</v>
      </c>
      <c r="I54" s="203">
        <f t="shared" ref="I54:I63" si="26">G54</f>
        <v>0</v>
      </c>
      <c r="J54" s="203">
        <f t="shared" ref="J54:J63" si="27">H54</f>
        <v>0</v>
      </c>
      <c r="K54" s="8"/>
    </row>
    <row r="55" spans="1:11" ht="25" customHeight="1" x14ac:dyDescent="0.35">
      <c r="A55" s="134">
        <v>43</v>
      </c>
      <c r="B55" s="193" t="str">
        <f>'Mortgagor''s-LIHTC Cost Cert.'!I58</f>
        <v>Title Insurance Premiums and Recording Costs</v>
      </c>
      <c r="C55" s="203">
        <v>0</v>
      </c>
      <c r="D55" s="203">
        <f>'Mortgagor''s-LIHTC Cost Cert.'!K58</f>
        <v>0</v>
      </c>
      <c r="E55" s="203">
        <f t="shared" si="24"/>
        <v>0</v>
      </c>
      <c r="F55" s="203">
        <f t="shared" si="25"/>
        <v>0</v>
      </c>
      <c r="G55" s="203">
        <f>'Mortgagor''s-LIHTC Cost Cert.'!M58</f>
        <v>0</v>
      </c>
      <c r="H55" s="203">
        <f>'Mortgagor''s-LIHTC Cost Cert.'!O58</f>
        <v>0</v>
      </c>
      <c r="I55" s="203">
        <f t="shared" si="26"/>
        <v>0</v>
      </c>
      <c r="J55" s="203">
        <f t="shared" si="27"/>
        <v>0</v>
      </c>
      <c r="K55" s="8"/>
    </row>
    <row r="56" spans="1:11" ht="25" customHeight="1" x14ac:dyDescent="0.35">
      <c r="A56" s="134">
        <v>44</v>
      </c>
      <c r="B56" s="193" t="str">
        <f>'Mortgagor''s-LIHTC Cost Cert.'!I59</f>
        <v>Appraisal/Market Study</v>
      </c>
      <c r="C56" s="203">
        <v>0</v>
      </c>
      <c r="D56" s="203">
        <f>'Mortgagor''s-LIHTC Cost Cert.'!K59</f>
        <v>0</v>
      </c>
      <c r="E56" s="203">
        <f t="shared" si="24"/>
        <v>0</v>
      </c>
      <c r="F56" s="203">
        <f t="shared" si="25"/>
        <v>0</v>
      </c>
      <c r="G56" s="203">
        <f>'Mortgagor''s-LIHTC Cost Cert.'!M59</f>
        <v>0</v>
      </c>
      <c r="H56" s="203">
        <f>'Mortgagor''s-LIHTC Cost Cert.'!O59</f>
        <v>0</v>
      </c>
      <c r="I56" s="203">
        <f t="shared" si="26"/>
        <v>0</v>
      </c>
      <c r="J56" s="203">
        <f t="shared" si="27"/>
        <v>0</v>
      </c>
      <c r="K56" s="8"/>
    </row>
    <row r="57" spans="1:11" ht="25" customHeight="1" x14ac:dyDescent="0.35">
      <c r="A57" s="134">
        <v>45</v>
      </c>
      <c r="B57" s="193" t="str">
        <f>'Mortgagor''s-LIHTC Cost Cert.'!I60</f>
        <v>Lease-Up &amp; Marketing</v>
      </c>
      <c r="C57" s="203">
        <v>0</v>
      </c>
      <c r="D57" s="203">
        <f>'Mortgagor''s-LIHTC Cost Cert.'!K60</f>
        <v>0</v>
      </c>
      <c r="E57" s="203">
        <f t="shared" si="24"/>
        <v>0</v>
      </c>
      <c r="F57" s="203">
        <f t="shared" si="25"/>
        <v>0</v>
      </c>
      <c r="G57" s="203" t="str">
        <f>'Mortgagor''s-LIHTC Cost Cert.'!M60</f>
        <v>XXXXXXXXXXXXX</v>
      </c>
      <c r="H57" s="203" t="str">
        <f>'Mortgagor''s-LIHTC Cost Cert.'!O60</f>
        <v>XXXXXXXXXXXXX</v>
      </c>
      <c r="I57" s="203" t="str">
        <f t="shared" si="26"/>
        <v>XXXXXXXXXXXXX</v>
      </c>
      <c r="J57" s="203" t="str">
        <f t="shared" si="27"/>
        <v>XXXXXXXXXXXXX</v>
      </c>
      <c r="K57" s="8"/>
    </row>
    <row r="58" spans="1:11" ht="25" customHeight="1" x14ac:dyDescent="0.35">
      <c r="A58" s="134">
        <v>46</v>
      </c>
      <c r="B58" s="193" t="str">
        <f>'Mortgagor''s-LIHTC Cost Cert.'!I61</f>
        <v>Cost Certification [CHFA/LIHTC Required]</v>
      </c>
      <c r="C58" s="203">
        <v>0</v>
      </c>
      <c r="D58" s="203">
        <f>'Mortgagor''s-LIHTC Cost Cert.'!K61</f>
        <v>0</v>
      </c>
      <c r="E58" s="203">
        <f t="shared" si="24"/>
        <v>0</v>
      </c>
      <c r="F58" s="203">
        <f t="shared" si="25"/>
        <v>0</v>
      </c>
      <c r="G58" s="203" t="str">
        <f>'Mortgagor''s-LIHTC Cost Cert.'!M61</f>
        <v>XXXXXXXXXXXXX</v>
      </c>
      <c r="H58" s="203" t="str">
        <f>'Mortgagor''s-LIHTC Cost Cert.'!O61</f>
        <v>XXXXXXXXXXXXX</v>
      </c>
      <c r="I58" s="203" t="str">
        <f t="shared" si="26"/>
        <v>XXXXXXXXXXXXX</v>
      </c>
      <c r="J58" s="203" t="str">
        <f t="shared" si="27"/>
        <v>XXXXXXXXXXXXX</v>
      </c>
      <c r="K58" s="8"/>
    </row>
    <row r="59" spans="1:11" ht="25" customHeight="1" x14ac:dyDescent="0.35">
      <c r="A59" s="134">
        <v>47</v>
      </c>
      <c r="B59" s="193" t="str">
        <f>'Mortgagor''s-LIHTC Cost Cert.'!I62</f>
        <v>Environmental Reports and Testing</v>
      </c>
      <c r="C59" s="203">
        <v>0</v>
      </c>
      <c r="D59" s="203">
        <f>'Mortgagor''s-LIHTC Cost Cert.'!K62</f>
        <v>0</v>
      </c>
      <c r="E59" s="203">
        <f t="shared" si="24"/>
        <v>0</v>
      </c>
      <c r="F59" s="203">
        <f t="shared" si="25"/>
        <v>0</v>
      </c>
      <c r="G59" s="203">
        <f>'Mortgagor''s-LIHTC Cost Cert.'!M62</f>
        <v>0</v>
      </c>
      <c r="H59" s="203">
        <f>'Mortgagor''s-LIHTC Cost Cert.'!O62</f>
        <v>0</v>
      </c>
      <c r="I59" s="203">
        <f t="shared" si="26"/>
        <v>0</v>
      </c>
      <c r="J59" s="203">
        <f t="shared" si="27"/>
        <v>0</v>
      </c>
      <c r="K59" s="8"/>
    </row>
    <row r="60" spans="1:11" ht="25" customHeight="1" x14ac:dyDescent="0.35">
      <c r="A60" s="134">
        <v>48</v>
      </c>
      <c r="B60" s="193" t="str">
        <f>'Mortgagor''s-LIHTC Cost Cert.'!I63</f>
        <v>Relocation</v>
      </c>
      <c r="C60" s="203">
        <v>0</v>
      </c>
      <c r="D60" s="203">
        <f>'Mortgagor''s-LIHTC Cost Cert.'!K63</f>
        <v>0</v>
      </c>
      <c r="E60" s="203">
        <f t="shared" si="24"/>
        <v>0</v>
      </c>
      <c r="F60" s="203">
        <f t="shared" si="25"/>
        <v>0</v>
      </c>
      <c r="G60" s="203" t="str">
        <f>'Mortgagor''s-LIHTC Cost Cert.'!M63</f>
        <v>XXXXXXXXXXXXX</v>
      </c>
      <c r="H60" s="203" t="str">
        <f>'Mortgagor''s-LIHTC Cost Cert.'!O63</f>
        <v>XXXXXXXXXXXXX</v>
      </c>
      <c r="I60" s="203" t="str">
        <f t="shared" si="26"/>
        <v>XXXXXXXXXXXXX</v>
      </c>
      <c r="J60" s="203" t="str">
        <f t="shared" si="27"/>
        <v>XXXXXXXXXXXXX</v>
      </c>
      <c r="K60" s="8"/>
    </row>
    <row r="61" spans="1:11" ht="25" customHeight="1" x14ac:dyDescent="0.35">
      <c r="A61" s="134">
        <v>49</v>
      </c>
      <c r="B61" s="193" t="str">
        <f>'Mortgagor''s-LIHTC Cost Cert.'!I64</f>
        <v xml:space="preserve">Other (Specify):  </v>
      </c>
      <c r="C61" s="203"/>
      <c r="D61" s="203">
        <f>'Mortgagor''s-LIHTC Cost Cert.'!K64</f>
        <v>0</v>
      </c>
      <c r="E61" s="203">
        <f t="shared" si="24"/>
        <v>0</v>
      </c>
      <c r="F61" s="203">
        <f t="shared" si="25"/>
        <v>0</v>
      </c>
      <c r="G61" s="203">
        <f>'Mortgagor''s-LIHTC Cost Cert.'!M64</f>
        <v>0</v>
      </c>
      <c r="H61" s="203">
        <f>'Mortgagor''s-LIHTC Cost Cert.'!O64</f>
        <v>0</v>
      </c>
      <c r="I61" s="203">
        <f t="shared" si="26"/>
        <v>0</v>
      </c>
      <c r="J61" s="203">
        <f t="shared" si="27"/>
        <v>0</v>
      </c>
      <c r="K61" s="8"/>
    </row>
    <row r="62" spans="1:11" ht="25" customHeight="1" x14ac:dyDescent="0.35">
      <c r="A62" s="134">
        <v>50</v>
      </c>
      <c r="B62" s="193" t="str">
        <f>'Mortgagor''s-LIHTC Cost Cert.'!I65</f>
        <v xml:space="preserve">Other (Specify):  </v>
      </c>
      <c r="C62" s="203">
        <v>0</v>
      </c>
      <c r="D62" s="203">
        <f>'Mortgagor''s-LIHTC Cost Cert.'!K65</f>
        <v>0</v>
      </c>
      <c r="E62" s="203">
        <f t="shared" si="24"/>
        <v>0</v>
      </c>
      <c r="F62" s="203">
        <f t="shared" si="25"/>
        <v>0</v>
      </c>
      <c r="G62" s="203">
        <f>'Mortgagor''s-LIHTC Cost Cert.'!M65</f>
        <v>0</v>
      </c>
      <c r="H62" s="203">
        <f>'Mortgagor''s-LIHTC Cost Cert.'!O65</f>
        <v>0</v>
      </c>
      <c r="I62" s="203">
        <f t="shared" si="26"/>
        <v>0</v>
      </c>
      <c r="J62" s="203">
        <f t="shared" si="27"/>
        <v>0</v>
      </c>
      <c r="K62" s="8"/>
    </row>
    <row r="63" spans="1:11" ht="25" customHeight="1" x14ac:dyDescent="0.35">
      <c r="A63" s="134">
        <v>51</v>
      </c>
      <c r="B63" s="193" t="str">
        <f>'Mortgagor''s-LIHTC Cost Cert.'!I66</f>
        <v>Soft Cost Contingency</v>
      </c>
      <c r="C63" s="203">
        <v>0</v>
      </c>
      <c r="D63" s="203">
        <f>'Mortgagor''s-LIHTC Cost Cert.'!K66</f>
        <v>0</v>
      </c>
      <c r="E63" s="203">
        <f t="shared" si="24"/>
        <v>0</v>
      </c>
      <c r="F63" s="203">
        <f t="shared" si="25"/>
        <v>0</v>
      </c>
      <c r="G63" s="203">
        <f>'Mortgagor''s-LIHTC Cost Cert.'!M66</f>
        <v>0</v>
      </c>
      <c r="H63" s="203">
        <f>'Mortgagor''s-LIHTC Cost Cert.'!O66</f>
        <v>0</v>
      </c>
      <c r="I63" s="203">
        <f t="shared" si="26"/>
        <v>0</v>
      </c>
      <c r="J63" s="203">
        <f t="shared" si="27"/>
        <v>0</v>
      </c>
      <c r="K63" s="8"/>
    </row>
    <row r="64" spans="1:11" ht="25" customHeight="1" x14ac:dyDescent="0.35">
      <c r="A64" s="134">
        <v>52</v>
      </c>
      <c r="B64" s="196" t="s">
        <v>378</v>
      </c>
      <c r="C64" s="197">
        <f t="shared" ref="C64:J64" si="28">SUM(C53:C63)</f>
        <v>0</v>
      </c>
      <c r="D64" s="197">
        <f t="shared" si="28"/>
        <v>0</v>
      </c>
      <c r="E64" s="197">
        <f t="shared" si="28"/>
        <v>0</v>
      </c>
      <c r="F64" s="197">
        <f t="shared" si="28"/>
        <v>0</v>
      </c>
      <c r="G64" s="197">
        <f t="shared" si="28"/>
        <v>0</v>
      </c>
      <c r="H64" s="197">
        <f t="shared" si="28"/>
        <v>0</v>
      </c>
      <c r="I64" s="197">
        <f t="shared" si="28"/>
        <v>0</v>
      </c>
      <c r="J64" s="197">
        <f t="shared" si="28"/>
        <v>0</v>
      </c>
      <c r="K64" s="8"/>
    </row>
    <row r="65" spans="1:11" ht="25" customHeight="1" x14ac:dyDescent="0.35">
      <c r="A65" s="134">
        <v>53</v>
      </c>
      <c r="B65" s="196" t="s">
        <v>822</v>
      </c>
      <c r="C65" s="197">
        <f t="shared" ref="C65:J65" si="29">SUM(C22+C27+C37+C51+C64)</f>
        <v>0</v>
      </c>
      <c r="D65" s="197">
        <f t="shared" si="29"/>
        <v>0</v>
      </c>
      <c r="E65" s="197">
        <f t="shared" si="29"/>
        <v>0</v>
      </c>
      <c r="F65" s="197">
        <f t="shared" si="29"/>
        <v>0</v>
      </c>
      <c r="G65" s="197">
        <f t="shared" si="29"/>
        <v>0</v>
      </c>
      <c r="H65" s="197">
        <f t="shared" si="29"/>
        <v>0</v>
      </c>
      <c r="I65" s="197">
        <f t="shared" si="29"/>
        <v>0</v>
      </c>
      <c r="J65" s="197">
        <f t="shared" si="29"/>
        <v>0</v>
      </c>
      <c r="K65" s="8"/>
    </row>
    <row r="66" spans="1:11" ht="25" customHeight="1" x14ac:dyDescent="0.35">
      <c r="A66" s="134">
        <v>54</v>
      </c>
      <c r="B66" s="193" t="str">
        <f>'Mortgagor''s-LIHTC Cost Cert.'!S11</f>
        <v xml:space="preserve">Developer's Fees    </v>
      </c>
      <c r="C66" s="198">
        <v>0</v>
      </c>
      <c r="D66" s="198">
        <f>SUM('Mortgagor''s-LIHTC Cost Cert.'!U11)</f>
        <v>0</v>
      </c>
      <c r="E66" s="198">
        <f>D66</f>
        <v>0</v>
      </c>
      <c r="F66" s="198">
        <f>E66-C66</f>
        <v>0</v>
      </c>
      <c r="G66" s="198">
        <f>'Mortgagor''s-LIHTC Cost Cert.'!W11</f>
        <v>0</v>
      </c>
      <c r="H66" s="198">
        <f>'Mortgagor''s-LIHTC Cost Cert.'!Y11</f>
        <v>0</v>
      </c>
      <c r="I66" s="198">
        <f>G66</f>
        <v>0</v>
      </c>
      <c r="J66" s="198">
        <f>H66</f>
        <v>0</v>
      </c>
      <c r="K66" s="8"/>
    </row>
    <row r="67" spans="1:11" ht="25" customHeight="1" x14ac:dyDescent="0.35">
      <c r="A67" s="134">
        <v>55</v>
      </c>
      <c r="B67" s="193" t="str">
        <f>'Mortgagor''s-LIHTC Cost Cert.'!S13</f>
        <v>Predevelopment Financing (interest) Costs</v>
      </c>
      <c r="C67" s="200">
        <v>0</v>
      </c>
      <c r="D67" s="200">
        <f>'Mortgagor''s-LIHTC Cost Cert.'!U13</f>
        <v>0</v>
      </c>
      <c r="E67" s="200">
        <f t="shared" ref="E67:E73" si="30">D67</f>
        <v>0</v>
      </c>
      <c r="F67" s="200">
        <f t="shared" ref="F67:F73" si="31">E67-C67</f>
        <v>0</v>
      </c>
      <c r="G67" s="200">
        <f>'Mortgagor''s-LIHTC Cost Cert.'!W13</f>
        <v>0</v>
      </c>
      <c r="H67" s="200">
        <f>'Mortgagor''s-LIHTC Cost Cert.'!Y13</f>
        <v>0</v>
      </c>
      <c r="I67" s="200">
        <f t="shared" ref="I67:I70" si="32">G67</f>
        <v>0</v>
      </c>
      <c r="J67" s="200">
        <f t="shared" ref="J67:J70" si="33">H67</f>
        <v>0</v>
      </c>
      <c r="K67" s="8"/>
    </row>
    <row r="68" spans="1:11" ht="25" customHeight="1" x14ac:dyDescent="0.35">
      <c r="A68" s="134">
        <v>56</v>
      </c>
      <c r="B68" s="193" t="str">
        <f>'Mortgagor''s-LIHTC Cost Cert.'!S16</f>
        <v>Land†</v>
      </c>
      <c r="C68" s="200">
        <v>0</v>
      </c>
      <c r="D68" s="200">
        <f>'Mortgagor''s-LIHTC Cost Cert.'!U16</f>
        <v>0</v>
      </c>
      <c r="E68" s="200">
        <f t="shared" si="30"/>
        <v>0</v>
      </c>
      <c r="F68" s="200">
        <f t="shared" si="31"/>
        <v>0</v>
      </c>
      <c r="G68" s="754" t="str">
        <f>'Mortgagor''s-LIHTC Cost Cert.'!W16</f>
        <v>XXXXXXXXXXX</v>
      </c>
      <c r="H68" s="754" t="str">
        <f>'Mortgagor''s-LIHTC Cost Cert.'!Y16</f>
        <v>XXXXXXXXXXX</v>
      </c>
      <c r="I68" s="200" t="str">
        <f t="shared" si="32"/>
        <v>XXXXXXXXXXX</v>
      </c>
      <c r="J68" s="200" t="str">
        <f t="shared" si="33"/>
        <v>XXXXXXXXXXX</v>
      </c>
      <c r="K68" s="8"/>
    </row>
    <row r="69" spans="1:11" ht="25" customHeight="1" x14ac:dyDescent="0.35">
      <c r="A69" s="134">
        <v>57</v>
      </c>
      <c r="B69" s="193" t="str">
        <f>'Mortgagor''s-LIHTC Cost Cert.'!S17</f>
        <v>Existing Structures</v>
      </c>
      <c r="C69" s="200">
        <v>0</v>
      </c>
      <c r="D69" s="200">
        <f>'Mortgagor''s-LIHTC Cost Cert.'!U17</f>
        <v>0</v>
      </c>
      <c r="E69" s="200">
        <f t="shared" si="30"/>
        <v>0</v>
      </c>
      <c r="F69" s="200">
        <f t="shared" si="31"/>
        <v>0</v>
      </c>
      <c r="G69" s="754" t="str">
        <f>'Mortgagor''s-LIHTC Cost Cert.'!W17</f>
        <v>XXXXXXXXXXX</v>
      </c>
      <c r="H69" s="200">
        <f>'Mortgagor''s-LIHTC Cost Cert.'!Y17</f>
        <v>0</v>
      </c>
      <c r="I69" s="200" t="str">
        <f t="shared" si="32"/>
        <v>XXXXXXXXXXX</v>
      </c>
      <c r="J69" s="200">
        <f t="shared" si="33"/>
        <v>0</v>
      </c>
      <c r="K69" s="8"/>
    </row>
    <row r="70" spans="1:11" ht="25" customHeight="1" x14ac:dyDescent="0.35">
      <c r="A70" s="134">
        <v>58</v>
      </c>
      <c r="B70" s="193" t="str">
        <f>'Mortgagor''s-LIHTC Cost Cert.'!S22</f>
        <v>Operating Reserve†</v>
      </c>
      <c r="C70" s="200">
        <v>0</v>
      </c>
      <c r="D70" s="200">
        <f>'Mortgagor''s-LIHTC Cost Cert.'!U18</f>
        <v>0</v>
      </c>
      <c r="E70" s="200">
        <f t="shared" si="30"/>
        <v>0</v>
      </c>
      <c r="F70" s="200">
        <f t="shared" si="31"/>
        <v>0</v>
      </c>
      <c r="G70" s="200" t="str">
        <f>'Mortgagor''s-LIHTC Cost Cert.'!W22</f>
        <v>XXXXXXXXXXX</v>
      </c>
      <c r="H70" s="200" t="str">
        <f>'Mortgagor''s-LIHTC Cost Cert.'!Y22</f>
        <v>XXXXXXXXXXX</v>
      </c>
      <c r="I70" s="200" t="str">
        <f t="shared" si="32"/>
        <v>XXXXXXXXXXX</v>
      </c>
      <c r="J70" s="200" t="str">
        <f t="shared" si="33"/>
        <v>XXXXXXXXXXX</v>
      </c>
    </row>
    <row r="71" spans="1:11" ht="25" customHeight="1" x14ac:dyDescent="0.35">
      <c r="A71" s="134">
        <v>59</v>
      </c>
      <c r="B71" s="193" t="str">
        <f>'Mortgagor''s-LIHTC Cost Cert.'!S23</f>
        <v>Debt Service Reserve†</v>
      </c>
      <c r="C71" s="200">
        <v>0</v>
      </c>
      <c r="D71" s="200">
        <f>'Mortgagor''s-LIHTC Cost Cert.'!U19</f>
        <v>0</v>
      </c>
      <c r="E71" s="200">
        <f t="shared" si="30"/>
        <v>0</v>
      </c>
      <c r="F71" s="200">
        <f t="shared" si="31"/>
        <v>0</v>
      </c>
      <c r="G71" s="200" t="str">
        <f>'Mortgagor''s-LIHTC Cost Cert.'!W23</f>
        <v>XXXXXXXXXXX</v>
      </c>
      <c r="H71" s="200" t="str">
        <f>'Mortgagor''s-LIHTC Cost Cert.'!Y23</f>
        <v>XXXXXXXXXXX</v>
      </c>
      <c r="I71" s="200" t="str">
        <f t="shared" ref="I71:I73" si="34">G71</f>
        <v>XXXXXXXXXXX</v>
      </c>
      <c r="J71" s="200" t="str">
        <f t="shared" ref="J71:J73" si="35">H71</f>
        <v>XXXXXXXXXXX</v>
      </c>
    </row>
    <row r="72" spans="1:11" ht="25" customHeight="1" x14ac:dyDescent="0.35">
      <c r="A72" s="134">
        <v>60</v>
      </c>
      <c r="B72" s="193" t="str">
        <f>'Mortgagor''s-LIHTC Cost Cert.'!S24</f>
        <v>Investor Required Reserves†</v>
      </c>
      <c r="C72" s="200">
        <v>0</v>
      </c>
      <c r="D72" s="200">
        <f>'Mortgagor''s-LIHTC Cost Cert.'!U20</f>
        <v>0</v>
      </c>
      <c r="E72" s="200">
        <f t="shared" si="30"/>
        <v>0</v>
      </c>
      <c r="F72" s="200">
        <f t="shared" si="31"/>
        <v>0</v>
      </c>
      <c r="G72" s="200" t="str">
        <f>'Mortgagor''s-LIHTC Cost Cert.'!W24</f>
        <v>XXXXXXXXXXX</v>
      </c>
      <c r="H72" s="200" t="str">
        <f>'Mortgagor''s-LIHTC Cost Cert.'!Y24</f>
        <v>XXXXXXXXXXX</v>
      </c>
      <c r="I72" s="200" t="str">
        <f t="shared" si="34"/>
        <v>XXXXXXXXXXX</v>
      </c>
      <c r="J72" s="200" t="str">
        <f t="shared" si="35"/>
        <v>XXXXXXXXXXX</v>
      </c>
    </row>
    <row r="73" spans="1:11" ht="25" customHeight="1" x14ac:dyDescent="0.35">
      <c r="A73" s="134">
        <v>61</v>
      </c>
      <c r="B73" s="193" t="str">
        <f>'Mortgagor''s-LIHTC Cost Cert.'!S25</f>
        <v>Other (Specify)†</v>
      </c>
      <c r="C73" s="200">
        <v>0</v>
      </c>
      <c r="D73" s="200">
        <f>'Mortgagor''s-LIHTC Cost Cert.'!U21</f>
        <v>0</v>
      </c>
      <c r="E73" s="200">
        <f t="shared" si="30"/>
        <v>0</v>
      </c>
      <c r="F73" s="200">
        <f t="shared" si="31"/>
        <v>0</v>
      </c>
      <c r="G73" s="200" t="str">
        <f>'Mortgagor''s-LIHTC Cost Cert.'!W25</f>
        <v>XXXXXXXXXXX</v>
      </c>
      <c r="H73" s="200" t="str">
        <f>'Mortgagor''s-LIHTC Cost Cert.'!Y25</f>
        <v>XXXXXXXXXXX</v>
      </c>
      <c r="I73" s="200" t="str">
        <f t="shared" si="34"/>
        <v>XXXXXXXXXXX</v>
      </c>
      <c r="J73" s="200" t="str">
        <f t="shared" si="35"/>
        <v>XXXXXXXXXXX</v>
      </c>
    </row>
    <row r="74" spans="1:11" ht="25" customHeight="1" x14ac:dyDescent="0.35">
      <c r="A74" s="134">
        <v>62</v>
      </c>
      <c r="B74" s="196" t="s">
        <v>73</v>
      </c>
      <c r="C74" s="197">
        <f t="shared" ref="C74:J74" si="36">SUM(C65:C73)</f>
        <v>0</v>
      </c>
      <c r="D74" s="197">
        <f t="shared" si="36"/>
        <v>0</v>
      </c>
      <c r="E74" s="197">
        <f t="shared" si="36"/>
        <v>0</v>
      </c>
      <c r="F74" s="197">
        <f t="shared" si="36"/>
        <v>0</v>
      </c>
      <c r="G74" s="197">
        <f t="shared" si="36"/>
        <v>0</v>
      </c>
      <c r="H74" s="197">
        <f t="shared" si="36"/>
        <v>0</v>
      </c>
      <c r="I74" s="197">
        <f t="shared" si="36"/>
        <v>0</v>
      </c>
      <c r="J74" s="197">
        <f t="shared" si="36"/>
        <v>0</v>
      </c>
    </row>
    <row r="75" spans="1:11" ht="25" customHeight="1" x14ac:dyDescent="0.35">
      <c r="A75" s="134">
        <v>63</v>
      </c>
      <c r="B75" s="201" t="s">
        <v>823</v>
      </c>
      <c r="C75" s="201"/>
      <c r="D75" s="201"/>
      <c r="E75" s="201"/>
      <c r="F75" s="201"/>
      <c r="G75" s="201"/>
      <c r="H75" s="201"/>
      <c r="I75" s="201"/>
      <c r="J75" s="201"/>
    </row>
    <row r="76" spans="1:11" ht="25" customHeight="1" x14ac:dyDescent="0.35">
      <c r="A76" s="134">
        <v>64</v>
      </c>
      <c r="B76" s="193" t="str">
        <f>'Mortgagor''s-LIHTC Cost Cert.'!S32</f>
        <v>Entity Organizational and Legal†</v>
      </c>
      <c r="C76" s="198">
        <v>0</v>
      </c>
      <c r="D76" s="199">
        <f>SUM('Mortgagor''s-LIHTC Cost Cert.'!U32)</f>
        <v>0</v>
      </c>
      <c r="E76" s="198">
        <f>D76</f>
        <v>0</v>
      </c>
      <c r="F76" s="198">
        <f t="shared" ref="F76" si="37">E76-C76</f>
        <v>0</v>
      </c>
      <c r="G76" s="199" t="str">
        <f>'Mortgagor''s-LIHTC Cost Cert.'!W32</f>
        <v>XXXXXXXXXXX</v>
      </c>
      <c r="H76" s="199" t="str">
        <f>'Mortgagor''s-LIHTC Cost Cert.'!Y32</f>
        <v>XXXXXXXXXXX</v>
      </c>
      <c r="I76" s="199" t="str">
        <f>'Mortgagor''s-LIHTC Cost Cert.'!Y32</f>
        <v>XXXXXXXXXXX</v>
      </c>
      <c r="J76" s="199" t="str">
        <f>H76</f>
        <v>XXXXXXXXXXX</v>
      </c>
    </row>
    <row r="77" spans="1:11" ht="25" customHeight="1" x14ac:dyDescent="0.35">
      <c r="A77" s="134">
        <v>65</v>
      </c>
      <c r="B77" s="193" t="str">
        <f>'Mortgagor''s-LIHTC Cost Cert.'!S33</f>
        <v>Syndication Fees/ Commissions†</v>
      </c>
      <c r="C77" s="200">
        <v>0</v>
      </c>
      <c r="D77" s="200">
        <f>'Mortgagor''s-LIHTC Cost Cert.'!U33</f>
        <v>0</v>
      </c>
      <c r="E77" s="200">
        <f t="shared" ref="E77:E82" si="38">D77</f>
        <v>0</v>
      </c>
      <c r="F77" s="200">
        <f t="shared" ref="F77:F82" si="39">E77-C77</f>
        <v>0</v>
      </c>
      <c r="G77" s="199" t="str">
        <f>'Mortgagor''s-LIHTC Cost Cert.'!W33</f>
        <v>XXXXXXXXXXX</v>
      </c>
      <c r="H77" s="199" t="str">
        <f>'Mortgagor''s-LIHTC Cost Cert.'!Y33</f>
        <v>XXXXXXXXXXX</v>
      </c>
      <c r="I77" s="199" t="str">
        <f>'Mortgagor''s-LIHTC Cost Cert.'!Y33</f>
        <v>XXXXXXXXXXX</v>
      </c>
      <c r="J77" s="199" t="str">
        <f t="shared" ref="J77:J82" si="40">H77</f>
        <v>XXXXXXXXXXX</v>
      </c>
    </row>
    <row r="78" spans="1:11" ht="25" customHeight="1" x14ac:dyDescent="0.35">
      <c r="A78" s="134">
        <v>66</v>
      </c>
      <c r="B78" s="193" t="str">
        <f>'Mortgagor''s-LIHTC Cost Cert.'!S34</f>
        <v>Equity Bridge Loan Interest and Fees†</v>
      </c>
      <c r="C78" s="200">
        <v>0</v>
      </c>
      <c r="D78" s="200">
        <f>'Mortgagor''s-LIHTC Cost Cert.'!U34</f>
        <v>0</v>
      </c>
      <c r="E78" s="200">
        <f t="shared" si="38"/>
        <v>0</v>
      </c>
      <c r="F78" s="200">
        <f t="shared" si="39"/>
        <v>0</v>
      </c>
      <c r="G78" s="199" t="str">
        <f>'Mortgagor''s-LIHTC Cost Cert.'!W34</f>
        <v>XXXXXXXXXXX</v>
      </c>
      <c r="H78" s="199" t="str">
        <f>'Mortgagor''s-LIHTC Cost Cert.'!Y34</f>
        <v>XXXXXXXXXXX</v>
      </c>
      <c r="I78" s="199" t="str">
        <f>'Mortgagor''s-LIHTC Cost Cert.'!Y34</f>
        <v>XXXXXXXXXXX</v>
      </c>
      <c r="J78" s="199" t="str">
        <f t="shared" si="40"/>
        <v>XXXXXXXXXXX</v>
      </c>
    </row>
    <row r="79" spans="1:11" ht="25" customHeight="1" x14ac:dyDescent="0.35">
      <c r="A79" s="134">
        <v>67</v>
      </c>
      <c r="B79" s="193" t="str">
        <f>'Mortgagor''s-LIHTC Cost Cert.'!S35</f>
        <v>Tax Opinion and Entity Accounting†</v>
      </c>
      <c r="C79" s="200">
        <v>0</v>
      </c>
      <c r="D79" s="200">
        <f>'Mortgagor''s-LIHTC Cost Cert.'!U35</f>
        <v>0</v>
      </c>
      <c r="E79" s="200">
        <f t="shared" si="38"/>
        <v>0</v>
      </c>
      <c r="F79" s="200">
        <f t="shared" si="39"/>
        <v>0</v>
      </c>
      <c r="G79" s="199" t="str">
        <f>'Mortgagor''s-LIHTC Cost Cert.'!W35</f>
        <v>XXXXXXXXXXX</v>
      </c>
      <c r="H79" s="199" t="str">
        <f>'Mortgagor''s-LIHTC Cost Cert.'!Y35</f>
        <v>XXXXXXXXXXX</v>
      </c>
      <c r="I79" s="199" t="str">
        <f>'Mortgagor''s-LIHTC Cost Cert.'!Y35</f>
        <v>XXXXXXXXXXX</v>
      </c>
      <c r="J79" s="199" t="str">
        <f t="shared" si="40"/>
        <v>XXXXXXXXXXX</v>
      </c>
    </row>
    <row r="80" spans="1:11" ht="25" customHeight="1" x14ac:dyDescent="0.35">
      <c r="A80" s="134">
        <v>68</v>
      </c>
      <c r="B80" s="193" t="str">
        <f>'Mortgagor''s-LIHTC Cost Cert.'!S36</f>
        <v>CHFA Tax Credit Fee†</v>
      </c>
      <c r="C80" s="200">
        <v>0</v>
      </c>
      <c r="D80" s="200">
        <f>'Mortgagor''s-LIHTC Cost Cert.'!U36</f>
        <v>0</v>
      </c>
      <c r="E80" s="200">
        <f t="shared" si="38"/>
        <v>0</v>
      </c>
      <c r="F80" s="200">
        <f t="shared" si="39"/>
        <v>0</v>
      </c>
      <c r="G80" s="199" t="str">
        <f>'Mortgagor''s-LIHTC Cost Cert.'!W36</f>
        <v>XXXXXXXXXXX</v>
      </c>
      <c r="H80" s="199" t="str">
        <f>'Mortgagor''s-LIHTC Cost Cert.'!Y36</f>
        <v>XXXXXXXXXXX</v>
      </c>
      <c r="I80" s="199" t="str">
        <f>'Mortgagor''s-LIHTC Cost Cert.'!Y36</f>
        <v>XXXXXXXXXXX</v>
      </c>
      <c r="J80" s="199" t="str">
        <f t="shared" si="40"/>
        <v>XXXXXXXXXXX</v>
      </c>
    </row>
    <row r="81" spans="1:14" ht="24.65" customHeight="1" x14ac:dyDescent="0.35">
      <c r="A81" s="134">
        <v>69</v>
      </c>
      <c r="B81" s="193" t="str">
        <f>'Mortgagor''s-LIHTC Cost Cert.'!S37</f>
        <v>Fed. Historic Credit App. Fee †</v>
      </c>
      <c r="C81" s="200">
        <v>0</v>
      </c>
      <c r="D81" s="200">
        <f>'Mortgagor''s-LIHTC Cost Cert.'!U37</f>
        <v>0</v>
      </c>
      <c r="E81" s="200">
        <f t="shared" si="38"/>
        <v>0</v>
      </c>
      <c r="F81" s="200">
        <f t="shared" si="39"/>
        <v>0</v>
      </c>
      <c r="G81" s="199" t="str">
        <f>'Mortgagor''s-LIHTC Cost Cert.'!W37</f>
        <v>XXXXXXXXXXX</v>
      </c>
      <c r="H81" s="199" t="str">
        <f>'Mortgagor''s-LIHTC Cost Cert.'!Y37</f>
        <v>XXXXXXXXXXX</v>
      </c>
      <c r="I81" s="199" t="str">
        <f>'Mortgagor''s-LIHTC Cost Cert.'!Y37</f>
        <v>XXXXXXXXXXX</v>
      </c>
      <c r="J81" s="199" t="str">
        <f t="shared" si="40"/>
        <v>XXXXXXXXXXX</v>
      </c>
    </row>
    <row r="82" spans="1:14" ht="24.65" customHeight="1" x14ac:dyDescent="0.35">
      <c r="A82" s="134">
        <v>70</v>
      </c>
      <c r="B82" s="193" t="str">
        <f>'Mortgagor''s-LIHTC Cost Cert.'!S38</f>
        <v>CHFA LIHTC and/or Financing App. Fee†</v>
      </c>
      <c r="C82" s="203">
        <v>0</v>
      </c>
      <c r="D82" s="200">
        <f>'Mortgagor''s-LIHTC Cost Cert.'!U38</f>
        <v>0</v>
      </c>
      <c r="E82" s="200">
        <f t="shared" si="38"/>
        <v>0</v>
      </c>
      <c r="F82" s="200">
        <f t="shared" si="39"/>
        <v>0</v>
      </c>
      <c r="G82" s="199" t="str">
        <f>'Mortgagor''s-LIHTC Cost Cert.'!W38</f>
        <v>XXXXXXXXXXX</v>
      </c>
      <c r="H82" s="199" t="str">
        <f>'Mortgagor''s-LIHTC Cost Cert.'!Y38</f>
        <v>XXXXXXXXXXX</v>
      </c>
      <c r="I82" s="199" t="str">
        <f>'Mortgagor''s-LIHTC Cost Cert.'!Y38</f>
        <v>XXXXXXXXXXX</v>
      </c>
      <c r="J82" s="199" t="str">
        <f t="shared" si="40"/>
        <v>XXXXXXXXXXX</v>
      </c>
    </row>
    <row r="83" spans="1:14" ht="25" customHeight="1" x14ac:dyDescent="0.35">
      <c r="A83" s="134">
        <v>71</v>
      </c>
      <c r="B83" s="196" t="s">
        <v>378</v>
      </c>
      <c r="C83" s="197">
        <f t="shared" ref="C83:J83" si="41">SUM(C76:C82)</f>
        <v>0</v>
      </c>
      <c r="D83" s="197">
        <f t="shared" si="41"/>
        <v>0</v>
      </c>
      <c r="E83" s="197">
        <f t="shared" si="41"/>
        <v>0</v>
      </c>
      <c r="F83" s="197">
        <f t="shared" si="41"/>
        <v>0</v>
      </c>
      <c r="G83" s="197">
        <f t="shared" si="41"/>
        <v>0</v>
      </c>
      <c r="H83" s="197">
        <f t="shared" si="41"/>
        <v>0</v>
      </c>
      <c r="I83" s="197">
        <f t="shared" si="41"/>
        <v>0</v>
      </c>
      <c r="J83" s="197">
        <f t="shared" si="41"/>
        <v>0</v>
      </c>
    </row>
    <row r="84" spans="1:14" ht="25" customHeight="1" thickBot="1" x14ac:dyDescent="0.4">
      <c r="A84" s="554">
        <v>72</v>
      </c>
      <c r="B84" s="204" t="s">
        <v>780</v>
      </c>
      <c r="C84" s="205">
        <f t="shared" ref="C84:J84" si="42">C74+C83</f>
        <v>0</v>
      </c>
      <c r="D84" s="205">
        <f t="shared" si="42"/>
        <v>0</v>
      </c>
      <c r="E84" s="205">
        <f t="shared" si="42"/>
        <v>0</v>
      </c>
      <c r="F84" s="205">
        <f t="shared" si="42"/>
        <v>0</v>
      </c>
      <c r="G84" s="205">
        <f t="shared" si="42"/>
        <v>0</v>
      </c>
      <c r="H84" s="205">
        <f t="shared" si="42"/>
        <v>0</v>
      </c>
      <c r="I84" s="205">
        <f t="shared" si="42"/>
        <v>0</v>
      </c>
      <c r="J84" s="205">
        <f t="shared" si="42"/>
        <v>0</v>
      </c>
    </row>
    <row r="85" spans="1:14" ht="25" customHeight="1" thickTop="1" x14ac:dyDescent="0.35">
      <c r="A85" s="170"/>
      <c r="B85" s="171"/>
      <c r="C85" s="172"/>
      <c r="D85" s="172"/>
      <c r="E85" s="172"/>
      <c r="F85" s="172"/>
      <c r="G85" s="172"/>
      <c r="H85" s="172"/>
      <c r="I85" s="172"/>
      <c r="J85" s="173"/>
    </row>
    <row r="86" spans="1:14" ht="25" customHeight="1" x14ac:dyDescent="0.35">
      <c r="A86" s="17"/>
      <c r="B86" s="9"/>
      <c r="C86" s="866" t="s">
        <v>352</v>
      </c>
      <c r="D86" s="866"/>
      <c r="E86" s="866"/>
      <c r="F86" s="102">
        <f>F84</f>
        <v>0</v>
      </c>
      <c r="G86" s="63"/>
      <c r="H86" s="63"/>
      <c r="I86" s="60"/>
      <c r="J86" s="61"/>
    </row>
    <row r="87" spans="1:14" ht="25" customHeight="1" x14ac:dyDescent="0.35">
      <c r="A87" s="17"/>
      <c r="B87" s="9"/>
      <c r="C87" s="63"/>
      <c r="D87" s="64"/>
      <c r="E87" s="63"/>
      <c r="F87" s="63"/>
      <c r="G87" s="63"/>
      <c r="H87" s="63"/>
      <c r="I87" s="60"/>
      <c r="J87" s="61"/>
      <c r="N87" s="7" t="s">
        <v>489</v>
      </c>
    </row>
    <row r="88" spans="1:14" ht="25" customHeight="1" x14ac:dyDescent="0.35">
      <c r="A88" s="17"/>
      <c r="B88" s="9"/>
      <c r="C88" s="63"/>
      <c r="D88" s="64"/>
      <c r="E88" s="63"/>
      <c r="F88" s="63"/>
      <c r="G88" s="63"/>
      <c r="H88" s="63"/>
      <c r="I88" s="60"/>
      <c r="J88" s="61"/>
      <c r="N88" s="7" t="s">
        <v>490</v>
      </c>
    </row>
    <row r="89" spans="1:14" ht="25" customHeight="1" x14ac:dyDescent="0.35">
      <c r="A89" s="17"/>
      <c r="B89" s="9"/>
      <c r="C89" s="63"/>
      <c r="D89" s="64"/>
      <c r="E89" s="63"/>
      <c r="F89" s="63"/>
      <c r="G89" s="63"/>
      <c r="H89" s="63"/>
      <c r="I89" s="60"/>
      <c r="J89" s="61"/>
    </row>
    <row r="90" spans="1:14" ht="25" customHeight="1" x14ac:dyDescent="0.35">
      <c r="A90" s="17"/>
      <c r="B90" s="18"/>
      <c r="C90" s="65" t="s">
        <v>24</v>
      </c>
      <c r="D90" s="66" t="s">
        <v>25</v>
      </c>
      <c r="E90" s="63"/>
      <c r="F90" s="63"/>
      <c r="H90" s="68" t="s">
        <v>350</v>
      </c>
      <c r="I90" s="68" t="s">
        <v>119</v>
      </c>
      <c r="J90" s="69" t="s">
        <v>0</v>
      </c>
    </row>
    <row r="91" spans="1:14" ht="25" customHeight="1" x14ac:dyDescent="0.35">
      <c r="A91" s="17"/>
      <c r="B91" s="19" t="s">
        <v>26</v>
      </c>
      <c r="C91" s="70">
        <f>'Mortgagor''s-LIHTC Cost Cert.'!$B$45</f>
        <v>0</v>
      </c>
      <c r="D91" s="71">
        <f>'Mortgagor''s-LIHTC Cost Cert.'!$D$45</f>
        <v>0</v>
      </c>
      <c r="E91" s="60"/>
      <c r="F91" s="64"/>
      <c r="G91" s="72" t="s">
        <v>340</v>
      </c>
      <c r="H91" s="103">
        <f>I84</f>
        <v>0</v>
      </c>
      <c r="I91" s="103">
        <f>J84</f>
        <v>0</v>
      </c>
      <c r="J91" s="104">
        <f>H91+I91</f>
        <v>0</v>
      </c>
    </row>
    <row r="92" spans="1:14" ht="25" customHeight="1" x14ac:dyDescent="0.35">
      <c r="A92" s="17"/>
      <c r="B92" s="20"/>
      <c r="C92" s="73"/>
      <c r="D92" s="74"/>
      <c r="E92" s="60"/>
      <c r="F92" s="64"/>
      <c r="G92" s="72" t="s">
        <v>113</v>
      </c>
      <c r="H92" s="279">
        <v>0</v>
      </c>
      <c r="I92" s="106">
        <v>0</v>
      </c>
      <c r="J92" s="107">
        <f t="shared" ref="J92:J97" si="43">H92+I92</f>
        <v>0</v>
      </c>
    </row>
    <row r="93" spans="1:14" ht="25" customHeight="1" x14ac:dyDescent="0.35">
      <c r="A93" s="17"/>
      <c r="B93" s="20" t="s">
        <v>14</v>
      </c>
      <c r="C93" s="73">
        <f>'Mortgagor''s-LIHTC Cost Cert.'!$B$59</f>
        <v>0</v>
      </c>
      <c r="D93" s="71">
        <f>'Mortgagor''s-LIHTC Cost Cert.'!$D$59</f>
        <v>0</v>
      </c>
      <c r="E93" s="60"/>
      <c r="F93" s="64"/>
      <c r="G93" s="72" t="s">
        <v>114</v>
      </c>
      <c r="H93" s="280"/>
      <c r="I93" s="108"/>
      <c r="J93" s="107">
        <f t="shared" si="43"/>
        <v>0</v>
      </c>
    </row>
    <row r="94" spans="1:14" ht="25" customHeight="1" x14ac:dyDescent="0.35">
      <c r="A94" s="17"/>
      <c r="B94" s="21"/>
      <c r="C94" s="77"/>
      <c r="D94" s="78"/>
      <c r="E94" s="60"/>
      <c r="F94" s="64"/>
      <c r="G94" s="72" t="s">
        <v>28</v>
      </c>
      <c r="H94" s="103">
        <f>SUM(H91:H93)</f>
        <v>0</v>
      </c>
      <c r="I94" s="103">
        <f>SUM(I91:I93)</f>
        <v>0</v>
      </c>
      <c r="J94" s="105">
        <f>SUM(J91:J93)</f>
        <v>0</v>
      </c>
    </row>
    <row r="95" spans="1:14" ht="25" customHeight="1" x14ac:dyDescent="0.35">
      <c r="A95" s="17"/>
      <c r="B95" s="21" t="s">
        <v>0</v>
      </c>
      <c r="C95" s="77">
        <f>C91+C93</f>
        <v>0</v>
      </c>
      <c r="D95" s="78">
        <f>D91+D93</f>
        <v>0</v>
      </c>
      <c r="E95" s="60"/>
      <c r="G95" s="64" t="s">
        <v>499</v>
      </c>
      <c r="H95" s="103" t="s">
        <v>489</v>
      </c>
      <c r="I95" s="103"/>
      <c r="J95" s="104"/>
    </row>
    <row r="96" spans="1:14" ht="25" customHeight="1" x14ac:dyDescent="0.35">
      <c r="A96" s="17"/>
      <c r="B96" s="79" t="s">
        <v>27</v>
      </c>
      <c r="C96" s="218" t="e">
        <f>C91/C95</f>
        <v>#DIV/0!</v>
      </c>
      <c r="D96" s="218" t="e">
        <f>D91/D95</f>
        <v>#DIV/0!</v>
      </c>
      <c r="E96" s="60"/>
      <c r="G96" s="64" t="s">
        <v>500</v>
      </c>
      <c r="H96" s="281">
        <f>IF(H95="YES",ROUND(H94*0.3,0),"N/A")</f>
        <v>0</v>
      </c>
      <c r="I96" s="75" t="s">
        <v>229</v>
      </c>
      <c r="J96" s="76"/>
    </row>
    <row r="97" spans="1:12" ht="25" customHeight="1" x14ac:dyDescent="0.35">
      <c r="A97" s="17"/>
      <c r="B97" s="8"/>
      <c r="C97" s="79" t="s">
        <v>27</v>
      </c>
      <c r="D97" s="218" t="e">
        <f>IF(C91/C95&lt;D91/D95,C91/C95,D91/D95)</f>
        <v>#DIV/0!</v>
      </c>
      <c r="E97" s="60"/>
      <c r="F97" s="64"/>
      <c r="G97" s="72" t="s">
        <v>502</v>
      </c>
      <c r="H97" s="103">
        <f>SUM(H94:H96)</f>
        <v>0</v>
      </c>
      <c r="I97" s="103">
        <f>I94</f>
        <v>0</v>
      </c>
      <c r="J97" s="104">
        <f t="shared" si="43"/>
        <v>0</v>
      </c>
    </row>
    <row r="98" spans="1:12" ht="25" customHeight="1" x14ac:dyDescent="0.35">
      <c r="A98" s="17"/>
      <c r="E98" s="81"/>
      <c r="F98" s="81"/>
      <c r="G98" s="72" t="s">
        <v>449</v>
      </c>
      <c r="H98" s="271" t="e">
        <f>MIN($D$96,$D$97)</f>
        <v>#DIV/0!</v>
      </c>
      <c r="I98" s="271" t="e">
        <f>MIN($D$96,$D$97)</f>
        <v>#DIV/0!</v>
      </c>
      <c r="J98" s="219"/>
    </row>
    <row r="99" spans="1:12" ht="25" customHeight="1" x14ac:dyDescent="0.35">
      <c r="A99" s="17"/>
      <c r="E99" s="60"/>
      <c r="F99" s="64"/>
      <c r="G99" s="72" t="s">
        <v>501</v>
      </c>
      <c r="H99" s="103" t="e">
        <f>H97*H98</f>
        <v>#DIV/0!</v>
      </c>
      <c r="I99" s="103" t="e">
        <f>I97*I98</f>
        <v>#DIV/0!</v>
      </c>
      <c r="J99" s="104" t="e">
        <f>H99+I99</f>
        <v>#DIV/0!</v>
      </c>
    </row>
    <row r="100" spans="1:12" ht="25" customHeight="1" x14ac:dyDescent="0.35">
      <c r="A100" s="17"/>
      <c r="B100" s="865"/>
      <c r="C100" s="865"/>
      <c r="D100" s="82"/>
      <c r="E100" s="60"/>
      <c r="F100" s="266"/>
      <c r="G100" s="72" t="s">
        <v>15</v>
      </c>
      <c r="H100" s="272">
        <v>0.09</v>
      </c>
      <c r="I100" s="272"/>
      <c r="J100" s="288"/>
    </row>
    <row r="101" spans="1:12" ht="25" customHeight="1" thickBot="1" x14ac:dyDescent="0.4">
      <c r="A101" s="17"/>
      <c r="B101" s="865"/>
      <c r="C101" s="865"/>
      <c r="D101" s="83"/>
      <c r="E101" s="60"/>
      <c r="F101" s="64"/>
      <c r="G101" s="72" t="s">
        <v>30</v>
      </c>
      <c r="H101" s="109" t="e">
        <f>H99*H100</f>
        <v>#DIV/0!</v>
      </c>
      <c r="I101" s="109" t="e">
        <f>I99*I100</f>
        <v>#DIV/0!</v>
      </c>
      <c r="J101" s="267" t="e">
        <f>H101+I101</f>
        <v>#DIV/0!</v>
      </c>
    </row>
    <row r="102" spans="1:12" ht="25" customHeight="1" thickTop="1" x14ac:dyDescent="0.35">
      <c r="A102" s="17"/>
      <c r="B102" s="8"/>
      <c r="C102" s="8"/>
      <c r="D102" s="8"/>
      <c r="E102" s="60"/>
      <c r="F102" s="64"/>
      <c r="H102" s="103"/>
      <c r="I102" s="103"/>
      <c r="J102" s="104"/>
    </row>
    <row r="103" spans="1:12" ht="25" customHeight="1" x14ac:dyDescent="0.35">
      <c r="A103" s="17"/>
      <c r="B103" s="8"/>
      <c r="C103" s="8"/>
      <c r="D103" s="8"/>
      <c r="E103" s="60"/>
      <c r="F103" s="64"/>
      <c r="G103" s="80"/>
      <c r="H103" s="248"/>
      <c r="I103" s="248"/>
      <c r="J103" s="251"/>
    </row>
    <row r="104" spans="1:12" ht="25" customHeight="1" x14ac:dyDescent="0.35">
      <c r="A104" s="17"/>
      <c r="B104" s="383"/>
      <c r="C104" s="384"/>
      <c r="D104" s="384"/>
      <c r="E104" s="60"/>
      <c r="G104" s="64" t="s">
        <v>503</v>
      </c>
      <c r="H104" s="282">
        <v>0</v>
      </c>
      <c r="I104" s="67"/>
      <c r="J104" s="69"/>
    </row>
    <row r="105" spans="1:12" ht="25" customHeight="1" x14ac:dyDescent="0.35">
      <c r="A105" s="17"/>
      <c r="B105" s="864" t="s">
        <v>825</v>
      </c>
      <c r="C105" s="864"/>
      <c r="D105" s="387" t="s">
        <v>3</v>
      </c>
      <c r="E105" s="60"/>
      <c r="F105" s="60"/>
      <c r="G105" s="80"/>
      <c r="I105" s="67"/>
      <c r="J105" s="69"/>
    </row>
    <row r="106" spans="1:12" ht="25" customHeight="1" x14ac:dyDescent="0.35">
      <c r="A106" s="17"/>
      <c r="B106" s="389"/>
      <c r="C106" s="389"/>
      <c r="D106" s="387"/>
      <c r="E106" s="60"/>
      <c r="G106" s="72" t="s">
        <v>504</v>
      </c>
      <c r="H106" s="87" t="e">
        <f>H108-H104</f>
        <v>#DIV/0!</v>
      </c>
      <c r="I106" s="67"/>
      <c r="J106" s="69"/>
    </row>
    <row r="107" spans="1:12" ht="25" customHeight="1" x14ac:dyDescent="0.35">
      <c r="A107" s="405"/>
      <c r="B107" s="389"/>
      <c r="C107" s="389"/>
      <c r="D107" s="387"/>
      <c r="E107" s="60"/>
      <c r="F107" s="64"/>
      <c r="G107" s="80"/>
      <c r="I107" s="67"/>
      <c r="J107" s="69"/>
    </row>
    <row r="108" spans="1:12" ht="25" customHeight="1" x14ac:dyDescent="0.35">
      <c r="A108" s="17"/>
      <c r="B108" s="389"/>
      <c r="C108" s="389"/>
      <c r="D108" s="387"/>
      <c r="E108" s="60"/>
      <c r="F108" s="401"/>
      <c r="G108" s="64" t="s">
        <v>505</v>
      </c>
      <c r="H108" s="87" t="e">
        <f>J101</f>
        <v>#DIV/0!</v>
      </c>
      <c r="I108" s="67"/>
      <c r="J108" s="69"/>
    </row>
    <row r="109" spans="1:12" ht="25" customHeight="1" x14ac:dyDescent="0.35">
      <c r="A109" s="17"/>
      <c r="B109" s="386"/>
      <c r="C109" s="549"/>
      <c r="D109" s="387"/>
      <c r="E109" s="60"/>
      <c r="G109" s="7"/>
      <c r="H109" s="7"/>
      <c r="I109" s="67"/>
      <c r="J109" s="69"/>
    </row>
    <row r="110" spans="1:12" ht="25" customHeight="1" x14ac:dyDescent="0.35">
      <c r="A110" s="17"/>
      <c r="B110" s="385"/>
      <c r="C110" s="386"/>
      <c r="D110" s="386"/>
      <c r="E110" s="60"/>
      <c r="G110" s="266"/>
      <c r="H110" s="103"/>
      <c r="I110" s="67"/>
      <c r="J110" s="69"/>
    </row>
    <row r="111" spans="1:12" ht="25" customHeight="1" x14ac:dyDescent="0.45">
      <c r="A111" s="17"/>
      <c r="B111" s="385"/>
      <c r="C111" s="386"/>
      <c r="D111" s="387"/>
      <c r="E111" s="60"/>
      <c r="F111" s="2"/>
      <c r="G111" s="1"/>
      <c r="H111" s="1"/>
      <c r="I111" s="1"/>
      <c r="J111" s="403"/>
      <c r="K111" s="1"/>
      <c r="L111" s="1"/>
    </row>
    <row r="112" spans="1:12" ht="25" customHeight="1" x14ac:dyDescent="0.45">
      <c r="A112" s="17"/>
      <c r="B112" s="388"/>
      <c r="C112" s="389"/>
      <c r="D112" s="389"/>
      <c r="E112" s="60"/>
      <c r="F112" s="2"/>
      <c r="G112" s="1"/>
      <c r="H112" s="1"/>
      <c r="I112" s="1"/>
      <c r="J112" s="403"/>
      <c r="K112" s="1"/>
      <c r="L112" s="1"/>
    </row>
    <row r="113" spans="1:12" ht="25" customHeight="1" x14ac:dyDescent="0.45">
      <c r="A113" s="17"/>
      <c r="B113" s="390"/>
      <c r="C113" s="391"/>
      <c r="D113" s="392"/>
      <c r="E113" s="84"/>
      <c r="I113" s="1"/>
      <c r="J113" s="403"/>
      <c r="K113" s="1"/>
      <c r="L113" s="1"/>
    </row>
    <row r="114" spans="1:12" ht="25" customHeight="1" x14ac:dyDescent="0.45">
      <c r="A114" s="17"/>
      <c r="B114" s="864" t="s">
        <v>527</v>
      </c>
      <c r="C114" s="864"/>
      <c r="D114" s="393" t="s">
        <v>3</v>
      </c>
      <c r="E114" s="60"/>
      <c r="F114" s="1"/>
      <c r="G114" s="1"/>
      <c r="H114" s="1"/>
      <c r="I114" s="1"/>
      <c r="J114" s="403"/>
      <c r="K114" s="1"/>
      <c r="L114" s="1"/>
    </row>
    <row r="115" spans="1:12" ht="25" customHeight="1" x14ac:dyDescent="0.45">
      <c r="A115" s="17"/>
      <c r="B115" s="269"/>
      <c r="C115" s="84"/>
      <c r="D115" s="79"/>
      <c r="E115" s="60"/>
      <c r="F115" s="1"/>
      <c r="G115" s="1"/>
      <c r="H115" s="1"/>
      <c r="I115" s="1"/>
      <c r="J115" s="403"/>
      <c r="K115" s="1"/>
      <c r="L115" s="1"/>
    </row>
    <row r="116" spans="1:12" ht="23" x14ac:dyDescent="0.45">
      <c r="A116" s="16"/>
      <c r="B116" s="10"/>
      <c r="C116" s="85"/>
      <c r="D116" s="86"/>
      <c r="E116" s="62"/>
      <c r="F116" s="402"/>
      <c r="G116" s="4"/>
      <c r="H116" s="4"/>
      <c r="I116" s="4"/>
      <c r="J116" s="404"/>
      <c r="K116" s="3"/>
      <c r="L116" s="5"/>
    </row>
    <row r="117" spans="1:12" ht="23" x14ac:dyDescent="0.45">
      <c r="A117" s="39"/>
      <c r="F117" s="1"/>
      <c r="G117" s="1"/>
      <c r="H117" s="1"/>
      <c r="I117" s="1"/>
      <c r="J117" s="1"/>
      <c r="K117" s="1"/>
      <c r="L117" s="1"/>
    </row>
    <row r="118" spans="1:12" ht="23" x14ac:dyDescent="0.45">
      <c r="A118" s="40"/>
      <c r="F118" s="1"/>
      <c r="G118" s="1"/>
      <c r="H118" s="1"/>
      <c r="I118" s="1"/>
      <c r="J118" s="1"/>
      <c r="K118" s="1"/>
      <c r="L118" s="1"/>
    </row>
    <row r="119" spans="1:12" ht="23" x14ac:dyDescent="0.45">
      <c r="A119" s="40"/>
      <c r="F119" s="3"/>
      <c r="G119" s="5"/>
      <c r="H119" s="5"/>
      <c r="I119" s="5"/>
      <c r="J119" s="5"/>
      <c r="K119" s="1"/>
      <c r="L119" s="1"/>
    </row>
  </sheetData>
  <sheetProtection selectLockedCells="1" selectUnlockedCells="1"/>
  <customSheetViews>
    <customSheetView guid="{B8D9EF33-186A-4B50-AB35-4A7A5372E63E}" scale="57" state="hidden">
      <selection activeCell="D15" sqref="D15"/>
      <pageMargins left="0" right="0" top="0.5" bottom="0.5" header="0.3" footer="0.3"/>
      <printOptions horizontalCentered="1"/>
      <pageSetup paperSize="5" scale="33" orientation="portrait" r:id="rId1"/>
      <headerFooter>
        <oddFooter>&amp;L&amp;D&amp;C&amp;Z&amp;F&amp;A</oddFooter>
      </headerFooter>
    </customSheetView>
  </customSheetViews>
  <mergeCells count="10">
    <mergeCell ref="B114:C114"/>
    <mergeCell ref="B100:C100"/>
    <mergeCell ref="B105:C105"/>
    <mergeCell ref="C86:E86"/>
    <mergeCell ref="B101:C101"/>
    <mergeCell ref="A1:J1"/>
    <mergeCell ref="A3:J3"/>
    <mergeCell ref="A9:E9"/>
    <mergeCell ref="F9:J9"/>
    <mergeCell ref="F6:H7"/>
  </mergeCells>
  <dataValidations count="1">
    <dataValidation type="list" allowBlank="1" showInputMessage="1" showErrorMessage="1" sqref="H95">
      <formula1>$N$87:$N$88</formula1>
    </dataValidation>
  </dataValidations>
  <printOptions horizontalCentered="1"/>
  <pageMargins left="0" right="0" top="0.5" bottom="0.5" header="0.3" footer="0.3"/>
  <pageSetup paperSize="5" scale="33" orientation="portrait" cellComments="asDisplayed" r:id="rId2"/>
  <headerFooter>
    <oddHeader xml:space="preserve">&amp;R&amp;"Arial,Bold"EXHIBIT 'B'&amp;"Arial,Regular"
</oddHeader>
    <oddFooter>&amp;LRevised March 2017</oddFooter>
  </headerFooter>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L128"/>
  <sheetViews>
    <sheetView zoomScale="60" zoomScaleNormal="60" zoomScaleSheetLayoutView="70" zoomScalePageLayoutView="80" workbookViewId="0"/>
  </sheetViews>
  <sheetFormatPr defaultColWidth="8.84375" defaultRowHeight="17.5" x14ac:dyDescent="0.35"/>
  <cols>
    <col min="1" max="1" width="59.69140625" style="291" customWidth="1"/>
    <col min="2" max="2" width="25.69140625" style="309" customWidth="1"/>
    <col min="3" max="3" width="25.69140625" style="394" customWidth="1"/>
    <col min="4" max="4" width="25.69140625" style="291" customWidth="1"/>
    <col min="5" max="5" width="30.69140625" style="291" customWidth="1"/>
    <col min="6" max="6" width="25.23046875" style="290" customWidth="1"/>
    <col min="7" max="7" width="19.4609375" style="291" customWidth="1"/>
    <col min="8" max="8" width="15.4609375" style="291" customWidth="1"/>
    <col min="9" max="16384" width="8.84375" style="291"/>
  </cols>
  <sheetData>
    <row r="1" spans="1:12" x14ac:dyDescent="0.35">
      <c r="A1" s="530" t="str">
        <f>'Gen.Contr. Cert. of Actual Cost'!A1:D1</f>
        <v>Version 2021</v>
      </c>
    </row>
    <row r="2" spans="1:12" ht="23" x14ac:dyDescent="0.35">
      <c r="A2" s="867"/>
      <c r="B2" s="867"/>
      <c r="C2" s="867"/>
      <c r="D2" s="867"/>
      <c r="E2" s="294"/>
    </row>
    <row r="3" spans="1:12" x14ac:dyDescent="0.35">
      <c r="B3" s="291"/>
      <c r="C3" s="291"/>
    </row>
    <row r="4" spans="1:12" x14ac:dyDescent="0.35">
      <c r="A4" s="292"/>
      <c r="B4" s="293"/>
      <c r="C4" s="293"/>
      <c r="D4" s="292"/>
      <c r="E4" s="292"/>
    </row>
    <row r="5" spans="1:12" x14ac:dyDescent="0.35">
      <c r="A5" s="540"/>
      <c r="B5" s="293"/>
      <c r="C5" s="293"/>
      <c r="D5" s="540"/>
      <c r="E5" s="540"/>
    </row>
    <row r="6" spans="1:12" ht="23" x14ac:dyDescent="0.35">
      <c r="A6" s="867" t="s">
        <v>7</v>
      </c>
      <c r="B6" s="867"/>
      <c r="C6" s="867"/>
      <c r="D6" s="867"/>
      <c r="E6" s="867"/>
      <c r="F6" s="294"/>
      <c r="G6" s="294"/>
      <c r="H6" s="294"/>
      <c r="I6" s="294"/>
      <c r="J6" s="294"/>
      <c r="K6" s="294"/>
      <c r="L6" s="294"/>
    </row>
    <row r="7" spans="1:12" ht="23" x14ac:dyDescent="0.35">
      <c r="A7" s="295"/>
      <c r="B7" s="296" t="str">
        <f>'G.C.Cost Data Sheet-Stip Sum'!D7</f>
        <v>Development Name:</v>
      </c>
      <c r="C7" s="753">
        <f>'Total Development Costs'!D4</f>
        <v>0</v>
      </c>
      <c r="D7" s="295"/>
      <c r="E7" s="295"/>
      <c r="F7" s="294"/>
      <c r="G7" s="294"/>
      <c r="H7" s="294"/>
      <c r="I7" s="294"/>
      <c r="J7" s="294"/>
      <c r="K7" s="294"/>
      <c r="L7" s="294"/>
    </row>
    <row r="8" spans="1:12" ht="23" x14ac:dyDescent="0.35">
      <c r="A8" s="295"/>
      <c r="B8" s="296" t="str">
        <f>'G.C.Cost Data Sheet-Stip Sum'!D8</f>
        <v>Development Address:</v>
      </c>
      <c r="C8" s="753">
        <f>'Total Development Costs'!D5</f>
        <v>0</v>
      </c>
      <c r="D8" s="295"/>
      <c r="E8" s="295"/>
      <c r="F8" s="294"/>
      <c r="G8" s="294"/>
      <c r="H8" s="294"/>
      <c r="I8" s="294"/>
      <c r="J8" s="294"/>
      <c r="K8" s="294"/>
      <c r="L8" s="294"/>
    </row>
    <row r="9" spans="1:12" ht="23" x14ac:dyDescent="0.35">
      <c r="B9" s="296" t="str">
        <f>'G.C.Cost Data Sheet-Stip Sum'!D9</f>
        <v>CHFA Development #:</v>
      </c>
      <c r="C9" s="753">
        <f>'Total Development Costs'!D6</f>
        <v>0</v>
      </c>
      <c r="D9" s="294"/>
      <c r="E9" s="294"/>
      <c r="F9" s="294"/>
      <c r="G9" s="294"/>
      <c r="H9" s="294"/>
      <c r="I9" s="294"/>
      <c r="J9" s="294"/>
      <c r="K9" s="294"/>
      <c r="L9" s="294"/>
    </row>
    <row r="10" spans="1:12" ht="22.15" customHeight="1" x14ac:dyDescent="0.35">
      <c r="B10" s="296" t="str">
        <f>'G.C.Cost Data Sheet-Stip Sum'!D10</f>
        <v>LIHTC #:</v>
      </c>
      <c r="C10" s="753">
        <f>'Total Development Costs'!D7</f>
        <v>0</v>
      </c>
      <c r="D10" s="545"/>
      <c r="E10" s="546"/>
      <c r="F10" s="546"/>
      <c r="G10" s="294"/>
      <c r="H10" s="294"/>
      <c r="I10" s="294"/>
      <c r="J10" s="294"/>
      <c r="K10" s="294"/>
      <c r="L10" s="294"/>
    </row>
    <row r="11" spans="1:12" ht="31.5" customHeight="1" x14ac:dyDescent="0.35">
      <c r="B11" s="296"/>
      <c r="C11" s="297"/>
      <c r="D11" s="546"/>
      <c r="E11" s="546"/>
      <c r="F11" s="546"/>
    </row>
    <row r="12" spans="1:12" ht="22.5" customHeight="1" x14ac:dyDescent="0.35">
      <c r="A12" s="299" t="s">
        <v>117</v>
      </c>
      <c r="B12" s="300"/>
      <c r="C12" s="301" t="s">
        <v>370</v>
      </c>
      <c r="D12" s="302">
        <f>'Total Development Costs'!H104</f>
        <v>0</v>
      </c>
      <c r="F12" s="298"/>
    </row>
    <row r="13" spans="1:12" ht="22.5" customHeight="1" x14ac:dyDescent="0.35">
      <c r="A13" s="299" t="s">
        <v>16</v>
      </c>
      <c r="B13" s="221" t="s">
        <v>653</v>
      </c>
      <c r="C13" s="301" t="s">
        <v>371</v>
      </c>
      <c r="D13" s="303">
        <f>D12*10</f>
        <v>0</v>
      </c>
      <c r="F13" s="298"/>
    </row>
    <row r="14" spans="1:12" ht="22.5" customHeight="1" x14ac:dyDescent="0.35">
      <c r="A14" s="299" t="s">
        <v>118</v>
      </c>
      <c r="B14" s="221"/>
      <c r="C14" s="305" t="s">
        <v>355</v>
      </c>
      <c r="D14" s="300">
        <v>0</v>
      </c>
      <c r="F14" s="306"/>
    </row>
    <row r="15" spans="1:12" ht="20.149999999999999" customHeight="1" x14ac:dyDescent="0.35">
      <c r="A15" s="304"/>
      <c r="B15" s="299"/>
      <c r="C15" s="305" t="s">
        <v>383</v>
      </c>
      <c r="D15" s="399"/>
      <c r="F15" s="307"/>
    </row>
    <row r="16" spans="1:12" ht="20.149999999999999" customHeight="1" x14ac:dyDescent="0.35">
      <c r="A16" s="304"/>
      <c r="B16" s="299"/>
      <c r="C16" s="305" t="s">
        <v>384</v>
      </c>
      <c r="D16" s="302">
        <f>D13*D15</f>
        <v>0</v>
      </c>
      <c r="F16" s="306"/>
    </row>
    <row r="17" spans="1:7" ht="20.149999999999999" customHeight="1" x14ac:dyDescent="0.35">
      <c r="A17" s="308"/>
      <c r="C17" s="310"/>
      <c r="D17" s="305"/>
      <c r="E17" s="311"/>
      <c r="F17" s="312"/>
    </row>
    <row r="18" spans="1:7" ht="20.149999999999999" customHeight="1" x14ac:dyDescent="0.35">
      <c r="A18" s="313"/>
      <c r="B18" s="314" t="s">
        <v>136</v>
      </c>
      <c r="C18" s="315"/>
      <c r="D18" s="308"/>
      <c r="E18" s="308"/>
      <c r="F18" s="312"/>
    </row>
    <row r="19" spans="1:7" ht="20.149999999999999" customHeight="1" x14ac:dyDescent="0.35">
      <c r="A19" s="313"/>
      <c r="B19" s="316" t="s">
        <v>137</v>
      </c>
      <c r="C19" s="317">
        <f>'Mortgagor''s-LIHTC Cost Cert.'!B14</f>
        <v>0</v>
      </c>
      <c r="D19" s="308"/>
      <c r="E19" s="308"/>
      <c r="F19" s="312"/>
      <c r="G19" s="308"/>
    </row>
    <row r="20" spans="1:7" ht="23.25" customHeight="1" x14ac:dyDescent="0.35">
      <c r="A20" s="868"/>
      <c r="B20" s="316"/>
      <c r="C20" s="318"/>
      <c r="D20" s="308"/>
      <c r="E20" s="308"/>
      <c r="F20" s="312"/>
    </row>
    <row r="21" spans="1:7" ht="23.25" customHeight="1" x14ac:dyDescent="0.35">
      <c r="A21" s="868"/>
      <c r="B21" s="316" t="s">
        <v>26</v>
      </c>
      <c r="C21" s="317">
        <f>'Total Development Costs'!C91</f>
        <v>0</v>
      </c>
      <c r="D21" s="308"/>
      <c r="E21" s="308"/>
      <c r="F21" s="312"/>
    </row>
    <row r="22" spans="1:7" ht="20.149999999999999" customHeight="1" x14ac:dyDescent="0.35">
      <c r="A22" s="868"/>
      <c r="C22" s="310"/>
      <c r="E22" s="308"/>
      <c r="F22" s="312"/>
    </row>
    <row r="23" spans="1:7" ht="20.149999999999999" customHeight="1" x14ac:dyDescent="0.35">
      <c r="A23" s="308"/>
      <c r="C23" s="310"/>
      <c r="D23" s="308"/>
      <c r="E23" s="308"/>
      <c r="F23" s="319"/>
      <c r="G23" s="308"/>
    </row>
    <row r="24" spans="1:7" ht="20.149999999999999" customHeight="1" x14ac:dyDescent="0.35">
      <c r="A24" s="308"/>
      <c r="B24" s="871" t="s">
        <v>373</v>
      </c>
      <c r="C24" s="871" t="s">
        <v>351</v>
      </c>
      <c r="D24" s="871" t="s">
        <v>6</v>
      </c>
      <c r="E24" s="308"/>
      <c r="F24" s="312"/>
      <c r="G24" s="320"/>
    </row>
    <row r="25" spans="1:7" ht="20.149999999999999" customHeight="1" x14ac:dyDescent="0.35">
      <c r="A25" s="321"/>
      <c r="B25" s="871"/>
      <c r="C25" s="871"/>
      <c r="D25" s="871"/>
      <c r="E25" s="322"/>
      <c r="F25" s="312"/>
    </row>
    <row r="26" spans="1:7" s="329" customFormat="1" ht="25.15" customHeight="1" x14ac:dyDescent="0.35">
      <c r="A26" s="323" t="s">
        <v>69</v>
      </c>
      <c r="B26" s="324"/>
      <c r="C26" s="325"/>
      <c r="D26" s="326"/>
      <c r="E26" s="327"/>
      <c r="F26" s="328"/>
    </row>
    <row r="27" spans="1:7" ht="19.5" customHeight="1" x14ac:dyDescent="0.35">
      <c r="A27" s="550" t="s">
        <v>835</v>
      </c>
      <c r="B27" s="331">
        <v>0</v>
      </c>
      <c r="C27" s="331">
        <v>0</v>
      </c>
      <c r="D27" s="331">
        <f>C27-B27</f>
        <v>0</v>
      </c>
      <c r="E27" s="327"/>
      <c r="F27" s="312"/>
    </row>
    <row r="28" spans="1:7" ht="19.5" customHeight="1" x14ac:dyDescent="0.35">
      <c r="A28" s="333" t="s">
        <v>537</v>
      </c>
      <c r="B28" s="333">
        <v>0</v>
      </c>
      <c r="C28" s="333">
        <v>0</v>
      </c>
      <c r="D28" s="333"/>
      <c r="E28" s="327"/>
      <c r="F28" s="312"/>
    </row>
    <row r="29" spans="1:7" ht="19.5" customHeight="1" x14ac:dyDescent="0.35">
      <c r="A29" s="333" t="s">
        <v>537</v>
      </c>
      <c r="B29" s="333">
        <v>0</v>
      </c>
      <c r="C29" s="333">
        <v>0</v>
      </c>
      <c r="D29" s="333"/>
      <c r="E29" s="327"/>
      <c r="F29" s="312"/>
    </row>
    <row r="30" spans="1:7" ht="19.5" customHeight="1" x14ac:dyDescent="0.35">
      <c r="A30" s="333" t="s">
        <v>537</v>
      </c>
      <c r="B30" s="333">
        <v>0</v>
      </c>
      <c r="C30" s="333">
        <v>0</v>
      </c>
      <c r="D30" s="333"/>
      <c r="E30" s="327"/>
      <c r="F30" s="312"/>
    </row>
    <row r="31" spans="1:7" ht="19.5" customHeight="1" x14ac:dyDescent="0.35">
      <c r="A31" s="333" t="s">
        <v>537</v>
      </c>
      <c r="B31" s="333">
        <v>0</v>
      </c>
      <c r="C31" s="333">
        <v>0</v>
      </c>
      <c r="D31" s="333"/>
      <c r="E31" s="327"/>
      <c r="F31" s="312"/>
    </row>
    <row r="32" spans="1:7" ht="19.5" customHeight="1" x14ac:dyDescent="0.35">
      <c r="A32" s="333" t="s">
        <v>537</v>
      </c>
      <c r="B32" s="333">
        <v>0</v>
      </c>
      <c r="C32" s="333">
        <v>0</v>
      </c>
      <c r="D32" s="333"/>
      <c r="E32" s="327"/>
      <c r="F32" s="312"/>
    </row>
    <row r="33" spans="1:6" ht="24" customHeight="1" x14ac:dyDescent="0.35">
      <c r="A33" s="333" t="s">
        <v>537</v>
      </c>
      <c r="B33" s="333">
        <v>0</v>
      </c>
      <c r="C33" s="333">
        <v>0</v>
      </c>
      <c r="D33" s="333">
        <f t="shared" ref="D33:D34" si="0">C33-B33</f>
        <v>0</v>
      </c>
      <c r="E33" s="327"/>
      <c r="F33" s="312"/>
    </row>
    <row r="34" spans="1:6" ht="19.5" customHeight="1" x14ac:dyDescent="0.35">
      <c r="A34" s="333" t="s">
        <v>836</v>
      </c>
      <c r="B34" s="333">
        <v>0</v>
      </c>
      <c r="C34" s="333">
        <v>0</v>
      </c>
      <c r="D34" s="333">
        <f t="shared" si="0"/>
        <v>0</v>
      </c>
      <c r="E34" s="327"/>
      <c r="F34" s="312"/>
    </row>
    <row r="35" spans="1:6" ht="19.5" customHeight="1" x14ac:dyDescent="0.35">
      <c r="A35" s="334" t="s">
        <v>98</v>
      </c>
      <c r="B35" s="335">
        <f>SUM(B27:B34)</f>
        <v>0</v>
      </c>
      <c r="C35" s="336">
        <f>SUM(C27:C34)</f>
        <v>0</v>
      </c>
      <c r="D35" s="336">
        <f>SUM(D27:D34)</f>
        <v>0</v>
      </c>
      <c r="E35" s="327"/>
      <c r="F35" s="312"/>
    </row>
    <row r="36" spans="1:6" ht="19.5" customHeight="1" x14ac:dyDescent="0.35">
      <c r="A36" s="330"/>
      <c r="B36" s="299"/>
      <c r="C36" s="325"/>
      <c r="D36" s="337"/>
      <c r="E36" s="327"/>
      <c r="F36" s="312"/>
    </row>
    <row r="37" spans="1:6" ht="19.5" customHeight="1" x14ac:dyDescent="0.35">
      <c r="A37" s="338" t="s">
        <v>71</v>
      </c>
      <c r="B37" s="299"/>
      <c r="C37" s="325"/>
      <c r="D37" s="337"/>
      <c r="E37" s="327"/>
      <c r="F37" s="312"/>
    </row>
    <row r="38" spans="1:6" ht="19.5" customHeight="1" x14ac:dyDescent="0.35">
      <c r="A38" s="550" t="s">
        <v>656</v>
      </c>
      <c r="B38" s="331">
        <v>0</v>
      </c>
      <c r="C38" s="331">
        <v>0</v>
      </c>
      <c r="D38" s="332">
        <f>C38-B38</f>
        <v>0</v>
      </c>
      <c r="E38" s="327"/>
      <c r="F38" s="312"/>
    </row>
    <row r="39" spans="1:6" ht="19.5" customHeight="1" x14ac:dyDescent="0.35">
      <c r="A39" s="333" t="s">
        <v>537</v>
      </c>
      <c r="B39" s="333">
        <v>0</v>
      </c>
      <c r="C39" s="333">
        <v>0</v>
      </c>
      <c r="D39" s="333">
        <f>C39-B39</f>
        <v>0</v>
      </c>
      <c r="E39" s="327"/>
      <c r="F39" s="312"/>
    </row>
    <row r="40" spans="1:6" ht="19.5" customHeight="1" x14ac:dyDescent="0.35">
      <c r="A40" s="333" t="s">
        <v>537</v>
      </c>
      <c r="B40" s="333">
        <v>0</v>
      </c>
      <c r="C40" s="333">
        <v>0</v>
      </c>
      <c r="D40" s="333">
        <f t="shared" ref="D40:D43" si="1">C40-B40</f>
        <v>0</v>
      </c>
      <c r="E40" s="327"/>
      <c r="F40" s="312"/>
    </row>
    <row r="41" spans="1:6" ht="19.5" customHeight="1" x14ac:dyDescent="0.35">
      <c r="A41" s="333" t="s">
        <v>537</v>
      </c>
      <c r="B41" s="333">
        <v>0</v>
      </c>
      <c r="C41" s="333">
        <v>0</v>
      </c>
      <c r="D41" s="333">
        <f t="shared" si="1"/>
        <v>0</v>
      </c>
      <c r="E41" s="327"/>
      <c r="F41" s="312"/>
    </row>
    <row r="42" spans="1:6" ht="19.5" customHeight="1" x14ac:dyDescent="0.35">
      <c r="A42" s="333" t="s">
        <v>537</v>
      </c>
      <c r="B42" s="333">
        <v>0</v>
      </c>
      <c r="C42" s="333">
        <v>0</v>
      </c>
      <c r="D42" s="333">
        <f t="shared" si="1"/>
        <v>0</v>
      </c>
      <c r="E42" s="327"/>
      <c r="F42" s="312"/>
    </row>
    <row r="43" spans="1:6" ht="19.5" customHeight="1" x14ac:dyDescent="0.35">
      <c r="A43" s="333" t="s">
        <v>537</v>
      </c>
      <c r="B43" s="339">
        <v>0</v>
      </c>
      <c r="C43" s="339">
        <v>0</v>
      </c>
      <c r="D43" s="339">
        <f t="shared" si="1"/>
        <v>0</v>
      </c>
      <c r="E43" s="327"/>
      <c r="F43" s="312"/>
    </row>
    <row r="44" spans="1:6" ht="19.5" customHeight="1" x14ac:dyDescent="0.35">
      <c r="A44" s="334" t="s">
        <v>99</v>
      </c>
      <c r="B44" s="340">
        <f>SUM(B38:B43)</f>
        <v>0</v>
      </c>
      <c r="C44" s="341">
        <f>SUM(C38:C43)</f>
        <v>0</v>
      </c>
      <c r="D44" s="341">
        <f>SUM(D38:D43)</f>
        <v>0</v>
      </c>
      <c r="E44" s="332"/>
      <c r="F44" s="312"/>
    </row>
    <row r="45" spans="1:6" ht="19.5" customHeight="1" thickBot="1" x14ac:dyDescent="0.4">
      <c r="A45" s="342" t="s">
        <v>11</v>
      </c>
      <c r="B45" s="343">
        <f>B35+B44</f>
        <v>0</v>
      </c>
      <c r="C45" s="343">
        <f>C35+C44</f>
        <v>0</v>
      </c>
      <c r="D45" s="343">
        <f>D35+D44</f>
        <v>0</v>
      </c>
      <c r="E45" s="327"/>
      <c r="F45" s="312"/>
    </row>
    <row r="46" spans="1:6" ht="19.5" customHeight="1" thickTop="1" x14ac:dyDescent="0.35">
      <c r="A46" s="330"/>
      <c r="B46" s="299"/>
      <c r="C46" s="325"/>
      <c r="D46" s="327"/>
      <c r="E46" s="327"/>
      <c r="F46" s="312"/>
    </row>
    <row r="47" spans="1:6" ht="19.5" customHeight="1" x14ac:dyDescent="0.35">
      <c r="A47" s="330"/>
      <c r="B47" s="299"/>
      <c r="C47" s="325"/>
      <c r="D47" s="327"/>
      <c r="E47" s="327"/>
      <c r="F47" s="312"/>
    </row>
    <row r="48" spans="1:6" ht="19.5" customHeight="1" x14ac:dyDescent="0.35">
      <c r="A48" s="344"/>
      <c r="B48" s="299"/>
      <c r="C48" s="870" t="s">
        <v>139</v>
      </c>
      <c r="D48" s="327"/>
      <c r="E48" s="327"/>
      <c r="F48" s="312"/>
    </row>
    <row r="49" spans="1:8" ht="19.5" customHeight="1" x14ac:dyDescent="0.35">
      <c r="A49" s="345" t="s">
        <v>138</v>
      </c>
      <c r="B49" s="332"/>
      <c r="C49" s="870"/>
      <c r="D49" s="327"/>
      <c r="E49" s="327"/>
      <c r="F49" s="312"/>
    </row>
    <row r="50" spans="1:8" ht="19.5" customHeight="1" x14ac:dyDescent="0.35">
      <c r="A50" s="344" t="s">
        <v>94</v>
      </c>
      <c r="B50" s="299"/>
      <c r="C50" s="346">
        <f>'Total Development Costs'!E19</f>
        <v>0</v>
      </c>
      <c r="D50" s="327"/>
      <c r="E50" s="327"/>
      <c r="F50" s="312"/>
    </row>
    <row r="51" spans="1:8" ht="20.149999999999999" customHeight="1" x14ac:dyDescent="0.35">
      <c r="A51" s="344" t="s">
        <v>94</v>
      </c>
      <c r="B51" s="299"/>
      <c r="C51" s="347">
        <f>'Total Development Costs'!E21</f>
        <v>0</v>
      </c>
      <c r="D51" s="348"/>
      <c r="E51" s="332"/>
      <c r="F51" s="291"/>
      <c r="H51" s="349"/>
    </row>
    <row r="52" spans="1:8" ht="20.149999999999999" customHeight="1" x14ac:dyDescent="0.35">
      <c r="A52" s="344" t="str">
        <f>'Total Development Costs'!B24</f>
        <v>Furniture Fixture and Equipment</v>
      </c>
      <c r="B52" s="299"/>
      <c r="C52" s="347">
        <f>'Total Development Costs'!E24</f>
        <v>0</v>
      </c>
      <c r="D52" s="348"/>
      <c r="E52" s="327"/>
      <c r="F52" s="291"/>
      <c r="H52" s="349"/>
    </row>
    <row r="53" spans="1:8" ht="20.149999999999999" customHeight="1" x14ac:dyDescent="0.35">
      <c r="A53" s="344" t="str">
        <f>'Total Development Costs'!B25</f>
        <v>Commercial Construction</v>
      </c>
      <c r="B53" s="299"/>
      <c r="C53" s="347">
        <f>'Total Development Costs'!E25</f>
        <v>0</v>
      </c>
      <c r="D53" s="348"/>
      <c r="E53" s="327"/>
      <c r="F53" s="291"/>
      <c r="H53" s="349"/>
    </row>
    <row r="54" spans="1:8" ht="20.149999999999999" customHeight="1" x14ac:dyDescent="0.35">
      <c r="A54" s="344" t="str">
        <f>'Total Development Costs'!B26</f>
        <v>Owner's Change Orders</v>
      </c>
      <c r="B54" s="299"/>
      <c r="C54" s="347">
        <f>'Total Development Costs'!E26</f>
        <v>0</v>
      </c>
      <c r="D54" s="348"/>
      <c r="E54" s="327"/>
      <c r="F54" s="291"/>
      <c r="H54" s="349"/>
    </row>
    <row r="55" spans="1:8" ht="20.149999999999999" customHeight="1" x14ac:dyDescent="0.35">
      <c r="A55" s="344" t="s">
        <v>364</v>
      </c>
      <c r="B55" s="299"/>
      <c r="C55" s="347">
        <f>'Total Development Costs'!E37</f>
        <v>0</v>
      </c>
      <c r="D55" s="327"/>
      <c r="E55" s="332"/>
      <c r="F55" s="291"/>
      <c r="G55" s="350"/>
      <c r="H55" s="349"/>
    </row>
    <row r="56" spans="1:8" ht="20.149999999999999" customHeight="1" x14ac:dyDescent="0.35">
      <c r="A56" s="344" t="s">
        <v>140</v>
      </c>
      <c r="B56" s="299"/>
      <c r="C56" s="347">
        <f>'Total Development Costs'!E51</f>
        <v>0</v>
      </c>
      <c r="D56" s="327"/>
      <c r="E56" s="327"/>
      <c r="F56" s="291"/>
      <c r="G56" s="350"/>
      <c r="H56" s="349"/>
    </row>
    <row r="57" spans="1:8" ht="20.149999999999999" customHeight="1" x14ac:dyDescent="0.35">
      <c r="A57" s="344" t="s">
        <v>141</v>
      </c>
      <c r="B57" s="299"/>
      <c r="C57" s="347">
        <f>'Total Development Costs'!E64</f>
        <v>0</v>
      </c>
      <c r="D57" s="327"/>
      <c r="E57" s="327"/>
      <c r="F57" s="291"/>
      <c r="G57" s="350"/>
      <c r="H57" s="349"/>
    </row>
    <row r="58" spans="1:8" ht="20.149999999999999" customHeight="1" x14ac:dyDescent="0.35">
      <c r="A58" s="351" t="str">
        <f>'Total Development Costs'!B66</f>
        <v xml:space="preserve">Developer's Fees    </v>
      </c>
      <c r="B58" s="299"/>
      <c r="C58" s="347">
        <f>'Total Development Costs'!E66</f>
        <v>0</v>
      </c>
      <c r="D58" s="327"/>
      <c r="E58" s="327"/>
      <c r="F58" s="291"/>
      <c r="G58" s="350"/>
      <c r="H58" s="349"/>
    </row>
    <row r="59" spans="1:8" ht="20.149999999999999" customHeight="1" x14ac:dyDescent="0.35">
      <c r="A59" s="344" t="str">
        <f>'Total Development Costs'!B67</f>
        <v>Predevelopment Financing (interest) Costs</v>
      </c>
      <c r="B59" s="299"/>
      <c r="C59" s="347">
        <f>'Total Development Costs'!E67</f>
        <v>0</v>
      </c>
      <c r="D59" s="327"/>
      <c r="E59" s="327"/>
      <c r="F59" s="291"/>
      <c r="G59" s="350"/>
      <c r="H59" s="349"/>
    </row>
    <row r="60" spans="1:8" ht="20.149999999999999" customHeight="1" x14ac:dyDescent="0.35">
      <c r="A60" s="344" t="str">
        <f>'Total Development Costs'!B68</f>
        <v>Land†</v>
      </c>
      <c r="B60" s="299"/>
      <c r="C60" s="347">
        <f>'Total Development Costs'!E68</f>
        <v>0</v>
      </c>
      <c r="D60" s="327"/>
      <c r="E60" s="327"/>
      <c r="F60" s="291"/>
      <c r="G60" s="350"/>
      <c r="H60" s="349"/>
    </row>
    <row r="61" spans="1:8" ht="20.149999999999999" customHeight="1" x14ac:dyDescent="0.35">
      <c r="A61" s="344" t="str">
        <f>'Total Development Costs'!B69</f>
        <v>Existing Structures</v>
      </c>
      <c r="B61" s="299"/>
      <c r="C61" s="347">
        <f>'Total Development Costs'!E69</f>
        <v>0</v>
      </c>
      <c r="D61" s="327"/>
      <c r="E61" s="327"/>
      <c r="F61" s="291"/>
      <c r="G61" s="350"/>
      <c r="H61" s="349"/>
    </row>
    <row r="62" spans="1:8" ht="20.149999999999999" customHeight="1" x14ac:dyDescent="0.35">
      <c r="A62" s="344" t="str">
        <f>'Total Development Costs'!B70</f>
        <v>Operating Reserve†</v>
      </c>
      <c r="B62" s="299"/>
      <c r="C62" s="347">
        <f>'Total Development Costs'!E70</f>
        <v>0</v>
      </c>
      <c r="D62" s="327"/>
      <c r="E62" s="327"/>
      <c r="F62" s="291"/>
      <c r="G62" s="350"/>
      <c r="H62" s="349"/>
    </row>
    <row r="63" spans="1:8" ht="20.149999999999999" customHeight="1" x14ac:dyDescent="0.35">
      <c r="A63" s="344" t="str">
        <f>'Total Development Costs'!B71</f>
        <v>Debt Service Reserve†</v>
      </c>
      <c r="B63" s="299"/>
      <c r="C63" s="347">
        <f>'Total Development Costs'!E71</f>
        <v>0</v>
      </c>
      <c r="D63" s="327"/>
      <c r="E63" s="327"/>
      <c r="F63" s="291"/>
      <c r="G63" s="350"/>
      <c r="H63" s="349"/>
    </row>
    <row r="64" spans="1:8" ht="20.149999999999999" customHeight="1" x14ac:dyDescent="0.35">
      <c r="A64" s="344" t="str">
        <f>'Total Development Costs'!B73</f>
        <v>Other (Specify)†</v>
      </c>
      <c r="B64" s="299"/>
      <c r="C64" s="502">
        <f>'Total Development Costs'!E73</f>
        <v>0</v>
      </c>
      <c r="D64" s="327"/>
      <c r="E64" s="327"/>
      <c r="F64" s="291"/>
      <c r="G64" s="350"/>
      <c r="H64" s="349"/>
    </row>
    <row r="65" spans="1:8" ht="20.149999999999999" customHeight="1" x14ac:dyDescent="0.35">
      <c r="A65" s="869" t="s">
        <v>73</v>
      </c>
      <c r="B65" s="869"/>
      <c r="C65" s="352">
        <f>SUM(C50:C64)</f>
        <v>0</v>
      </c>
      <c r="D65" s="327"/>
      <c r="E65" s="332"/>
      <c r="F65" s="291"/>
      <c r="G65" s="350"/>
      <c r="H65" s="349"/>
    </row>
    <row r="66" spans="1:8" ht="20.149999999999999" customHeight="1" x14ac:dyDescent="0.35">
      <c r="A66" s="344" t="s">
        <v>824</v>
      </c>
      <c r="B66" s="299"/>
      <c r="C66" s="353">
        <f>'Total Development Costs'!E83</f>
        <v>0</v>
      </c>
      <c r="D66" s="327"/>
      <c r="E66" s="327"/>
      <c r="F66" s="291"/>
      <c r="G66" s="350"/>
      <c r="H66" s="349"/>
    </row>
    <row r="67" spans="1:8" ht="20.149999999999999" customHeight="1" thickBot="1" x14ac:dyDescent="0.4">
      <c r="A67" s="869" t="s">
        <v>780</v>
      </c>
      <c r="B67" s="869"/>
      <c r="C67" s="354">
        <f>SUM(C65:C66)</f>
        <v>0</v>
      </c>
      <c r="D67" s="327"/>
      <c r="E67" s="327"/>
      <c r="F67" s="291"/>
      <c r="G67" s="350"/>
      <c r="H67" s="349"/>
    </row>
    <row r="68" spans="1:8" ht="20.149999999999999" customHeight="1" thickTop="1" x14ac:dyDescent="0.35">
      <c r="A68" s="355"/>
      <c r="B68" s="299"/>
      <c r="C68" s="356"/>
      <c r="D68" s="327"/>
      <c r="E68" s="327"/>
      <c r="F68" s="291"/>
      <c r="G68" s="350"/>
      <c r="H68" s="349"/>
    </row>
    <row r="69" spans="1:8" ht="20.149999999999999" customHeight="1" x14ac:dyDescent="0.35">
      <c r="A69" s="344"/>
      <c r="B69" s="299"/>
      <c r="C69" s="325"/>
      <c r="F69" s="291"/>
      <c r="G69" s="350"/>
      <c r="H69" s="349"/>
    </row>
    <row r="70" spans="1:8" ht="20.149999999999999" customHeight="1" x14ac:dyDescent="0.35">
      <c r="A70" s="357" t="s">
        <v>142</v>
      </c>
      <c r="B70" s="299"/>
      <c r="C70" s="331">
        <f>C45</f>
        <v>0</v>
      </c>
      <c r="F70" s="291"/>
      <c r="G70" s="350"/>
      <c r="H70" s="349"/>
    </row>
    <row r="71" spans="1:8" ht="20.149999999999999" customHeight="1" x14ac:dyDescent="0.35">
      <c r="A71" s="357" t="s">
        <v>100</v>
      </c>
      <c r="B71" s="299"/>
      <c r="C71" s="358">
        <f>C67</f>
        <v>0</v>
      </c>
      <c r="F71" s="359"/>
      <c r="G71" s="350"/>
      <c r="H71" s="349"/>
    </row>
    <row r="72" spans="1:8" ht="20.149999999999999" customHeight="1" x14ac:dyDescent="0.35">
      <c r="A72" s="360" t="s">
        <v>369</v>
      </c>
      <c r="B72" s="299"/>
      <c r="C72" s="341">
        <f>C70-C71</f>
        <v>0</v>
      </c>
      <c r="F72" s="291"/>
      <c r="G72" s="350"/>
      <c r="H72" s="349"/>
    </row>
    <row r="73" spans="1:8" ht="20.149999999999999" customHeight="1" x14ac:dyDescent="0.35">
      <c r="A73" s="313"/>
      <c r="B73" s="299"/>
      <c r="C73" s="361"/>
      <c r="F73" s="312"/>
      <c r="G73" s="350"/>
      <c r="H73" s="362"/>
    </row>
    <row r="74" spans="1:8" ht="20.149999999999999" customHeight="1" x14ac:dyDescent="0.35">
      <c r="A74" s="313"/>
      <c r="B74" s="363"/>
      <c r="C74" s="309"/>
      <c r="G74" s="364"/>
    </row>
    <row r="75" spans="1:8" ht="20.149999999999999" customHeight="1" x14ac:dyDescent="0.35">
      <c r="A75" s="313" t="s">
        <v>356</v>
      </c>
      <c r="B75" s="363"/>
      <c r="C75" s="365">
        <f>D16</f>
        <v>0</v>
      </c>
      <c r="G75" s="364"/>
    </row>
    <row r="76" spans="1:8" ht="20.149999999999999" customHeight="1" x14ac:dyDescent="0.35">
      <c r="A76" s="357" t="s">
        <v>393</v>
      </c>
      <c r="B76" s="363"/>
      <c r="C76" s="358">
        <f>C77-C75</f>
        <v>0</v>
      </c>
      <c r="F76" s="366"/>
      <c r="G76" s="364"/>
    </row>
    <row r="77" spans="1:8" ht="20.149999999999999" customHeight="1" x14ac:dyDescent="0.35">
      <c r="A77" s="367" t="s">
        <v>394</v>
      </c>
      <c r="B77" s="363"/>
      <c r="C77" s="368">
        <f>C27</f>
        <v>0</v>
      </c>
      <c r="D77" s="872"/>
      <c r="E77" s="872"/>
      <c r="F77" s="366"/>
      <c r="G77" s="364"/>
    </row>
    <row r="78" spans="1:8" ht="20.149999999999999" customHeight="1" x14ac:dyDescent="0.35">
      <c r="A78" s="367"/>
      <c r="B78" s="363"/>
      <c r="C78" s="340"/>
      <c r="D78" s="369"/>
      <c r="E78" s="369"/>
      <c r="F78" s="366"/>
      <c r="G78" s="364"/>
    </row>
    <row r="79" spans="1:8" ht="20.149999999999999" customHeight="1" x14ac:dyDescent="0.35">
      <c r="A79" s="367"/>
      <c r="B79" s="363"/>
      <c r="C79" s="340"/>
      <c r="D79" s="369"/>
      <c r="E79" s="369"/>
      <c r="F79" s="366"/>
      <c r="G79" s="364"/>
    </row>
    <row r="80" spans="1:8" ht="20.149999999999999" customHeight="1" x14ac:dyDescent="0.35">
      <c r="A80" s="357" t="s">
        <v>385</v>
      </c>
      <c r="B80" s="363"/>
      <c r="C80" s="331">
        <f>C27</f>
        <v>0</v>
      </c>
      <c r="D80" s="369"/>
      <c r="E80" s="369"/>
      <c r="F80" s="366"/>
      <c r="G80" s="364"/>
    </row>
    <row r="81" spans="1:8" ht="20.149999999999999" customHeight="1" x14ac:dyDescent="0.35">
      <c r="A81" s="357" t="s">
        <v>382</v>
      </c>
      <c r="B81" s="363"/>
      <c r="C81" s="370">
        <f>D15</f>
        <v>0</v>
      </c>
      <c r="D81" s="369"/>
      <c r="E81" s="369"/>
      <c r="F81" s="366"/>
      <c r="G81" s="364"/>
    </row>
    <row r="82" spans="1:8" ht="20.149999999999999" customHeight="1" x14ac:dyDescent="0.35">
      <c r="A82" s="357" t="s">
        <v>357</v>
      </c>
      <c r="B82" s="363"/>
      <c r="C82" s="333">
        <v>10</v>
      </c>
      <c r="D82" s="369"/>
      <c r="E82" s="369"/>
      <c r="F82" s="366"/>
      <c r="G82" s="364"/>
    </row>
    <row r="83" spans="1:8" ht="20.149999999999999" customHeight="1" x14ac:dyDescent="0.35">
      <c r="A83" s="357" t="s">
        <v>358</v>
      </c>
      <c r="B83" s="363"/>
      <c r="C83" s="333" t="e">
        <f>(C80/C81)/C82</f>
        <v>#DIV/0!</v>
      </c>
      <c r="D83" s="369"/>
      <c r="E83" s="369"/>
      <c r="F83" s="366"/>
      <c r="G83" s="364"/>
    </row>
    <row r="84" spans="1:8" ht="20.149999999999999" customHeight="1" x14ac:dyDescent="0.35">
      <c r="A84" s="357" t="s">
        <v>381</v>
      </c>
      <c r="B84" s="363"/>
      <c r="C84" s="544">
        <v>0.99990000000000001</v>
      </c>
      <c r="D84" s="369"/>
      <c r="E84" s="369"/>
      <c r="F84" s="366"/>
      <c r="G84" s="364"/>
    </row>
    <row r="85" spans="1:8" ht="20.149999999999999" customHeight="1" x14ac:dyDescent="0.35">
      <c r="A85" s="367" t="s">
        <v>367</v>
      </c>
      <c r="B85" s="363"/>
      <c r="C85" s="340" t="e">
        <f>C83/C84</f>
        <v>#DIV/0!</v>
      </c>
      <c r="D85" s="369"/>
      <c r="E85" s="369"/>
      <c r="F85" s="366"/>
      <c r="G85" s="364"/>
    </row>
    <row r="86" spans="1:8" ht="20.149999999999999" customHeight="1" x14ac:dyDescent="0.35">
      <c r="A86" s="367"/>
      <c r="B86" s="363"/>
      <c r="C86" s="340"/>
      <c r="D86" s="542"/>
      <c r="E86" s="542"/>
      <c r="F86" s="366"/>
      <c r="G86" s="364"/>
    </row>
    <row r="87" spans="1:8" ht="20.149999999999999" customHeight="1" x14ac:dyDescent="0.35">
      <c r="A87" s="367"/>
      <c r="B87" s="363"/>
      <c r="C87" s="340"/>
      <c r="D87" s="542"/>
      <c r="E87" s="542"/>
      <c r="F87" s="366"/>
      <c r="G87" s="364"/>
    </row>
    <row r="88" spans="1:8" ht="20.149999999999999" customHeight="1" x14ac:dyDescent="0.35">
      <c r="A88" s="371"/>
      <c r="B88" s="363"/>
      <c r="C88" s="309"/>
      <c r="F88" s="372"/>
      <c r="G88" s="297"/>
    </row>
    <row r="89" spans="1:8" ht="20.149999999999999" customHeight="1" x14ac:dyDescent="0.35">
      <c r="A89" s="373"/>
      <c r="B89" s="363"/>
      <c r="C89" s="309"/>
      <c r="F89" s="372"/>
      <c r="G89" s="297"/>
    </row>
    <row r="90" spans="1:8" ht="20.149999999999999" customHeight="1" x14ac:dyDescent="0.35">
      <c r="A90" s="374" t="s">
        <v>349</v>
      </c>
      <c r="B90" s="363"/>
      <c r="C90" s="375" t="e">
        <f>'Total Development Costs'!H108</f>
        <v>#DIV/0!</v>
      </c>
      <c r="F90" s="372"/>
      <c r="G90" s="297"/>
    </row>
    <row r="91" spans="1:8" ht="20.149999999999999" customHeight="1" x14ac:dyDescent="0.35">
      <c r="A91" s="374"/>
      <c r="B91" s="363"/>
      <c r="C91" s="375"/>
      <c r="F91" s="372"/>
      <c r="G91" s="297"/>
    </row>
    <row r="92" spans="1:8" ht="19.5" customHeight="1" x14ac:dyDescent="0.35">
      <c r="B92" s="363"/>
      <c r="C92" s="309"/>
      <c r="F92" s="376"/>
      <c r="H92" s="377"/>
    </row>
    <row r="93" spans="1:8" ht="20.149999999999999" customHeight="1" x14ac:dyDescent="0.35">
      <c r="A93" s="489"/>
      <c r="B93" s="363"/>
      <c r="C93" s="297"/>
      <c r="F93" s="306"/>
    </row>
    <row r="94" spans="1:8" ht="20.149999999999999" customHeight="1" x14ac:dyDescent="0.35">
      <c r="A94" s="489"/>
      <c r="B94" s="363"/>
      <c r="C94" s="297"/>
      <c r="D94" s="540"/>
      <c r="F94" s="306"/>
    </row>
    <row r="95" spans="1:8" ht="20.149999999999999" customHeight="1" x14ac:dyDescent="0.35">
      <c r="A95" s="374" t="s">
        <v>580</v>
      </c>
      <c r="B95" s="363"/>
      <c r="C95" s="378" t="e">
        <f>MIN(D12,C85,C90)</f>
        <v>#DIV/0!</v>
      </c>
      <c r="F95" s="306"/>
    </row>
    <row r="96" spans="1:8" ht="20.149999999999999" customHeight="1" x14ac:dyDescent="0.35">
      <c r="A96" s="489" t="s">
        <v>581</v>
      </c>
      <c r="B96" s="363"/>
      <c r="C96" s="297"/>
      <c r="F96" s="306"/>
    </row>
    <row r="97" spans="1:9" ht="20.149999999999999" customHeight="1" x14ac:dyDescent="0.35">
      <c r="A97" s="489"/>
      <c r="B97" s="363"/>
      <c r="C97" s="297"/>
      <c r="F97" s="306"/>
    </row>
    <row r="98" spans="1:9" ht="20.149999999999999" customHeight="1" x14ac:dyDescent="0.35">
      <c r="A98" s="541"/>
      <c r="B98" s="363"/>
      <c r="C98" s="297"/>
      <c r="F98" s="306"/>
    </row>
    <row r="99" spans="1:9" ht="20.149999999999999" customHeight="1" x14ac:dyDescent="0.35">
      <c r="A99" s="541"/>
      <c r="B99" s="363"/>
      <c r="C99" s="297"/>
      <c r="F99" s="306"/>
    </row>
    <row r="100" spans="1:9" ht="20.149999999999999" customHeight="1" x14ac:dyDescent="0.35">
      <c r="A100" s="541"/>
      <c r="B100" s="363"/>
      <c r="C100" s="297"/>
      <c r="F100" s="306"/>
    </row>
    <row r="101" spans="1:9" ht="20.149999999999999" customHeight="1" x14ac:dyDescent="0.35">
      <c r="A101" s="374" t="s">
        <v>654</v>
      </c>
      <c r="B101" s="363"/>
      <c r="C101" s="297"/>
      <c r="F101" s="306"/>
    </row>
    <row r="102" spans="1:9" ht="20.149999999999999" customHeight="1" x14ac:dyDescent="0.35">
      <c r="A102" s="873" t="s">
        <v>655</v>
      </c>
      <c r="B102" s="363"/>
      <c r="C102" s="378" t="e">
        <f>MIN(C85,C90)</f>
        <v>#DIV/0!</v>
      </c>
      <c r="F102" s="306"/>
    </row>
    <row r="103" spans="1:9" ht="20.149999999999999" customHeight="1" x14ac:dyDescent="0.35">
      <c r="A103" s="873"/>
      <c r="B103" s="363"/>
      <c r="C103" s="297"/>
      <c r="F103" s="306"/>
    </row>
    <row r="104" spans="1:9" ht="20.149999999999999" customHeight="1" x14ac:dyDescent="0.35">
      <c r="A104" s="379"/>
      <c r="B104" s="363"/>
      <c r="C104" s="297"/>
      <c r="D104" s="308"/>
      <c r="E104" s="308"/>
      <c r="F104" s="306"/>
      <c r="G104" s="308"/>
      <c r="H104" s="308"/>
      <c r="I104" s="308"/>
    </row>
    <row r="105" spans="1:9" ht="20.149999999999999" customHeight="1" x14ac:dyDescent="0.35">
      <c r="A105" s="541"/>
      <c r="B105" s="363"/>
      <c r="C105" s="297"/>
      <c r="D105" s="308"/>
      <c r="E105" s="308"/>
      <c r="F105" s="306"/>
      <c r="G105" s="308"/>
      <c r="H105" s="308"/>
      <c r="I105" s="308"/>
    </row>
    <row r="106" spans="1:9" ht="20.149999999999999" customHeight="1" x14ac:dyDescent="0.35">
      <c r="A106" s="541"/>
      <c r="B106" s="363"/>
      <c r="C106" s="297"/>
      <c r="D106" s="308"/>
      <c r="E106" s="308"/>
      <c r="F106" s="306"/>
      <c r="G106" s="308"/>
      <c r="H106" s="308"/>
      <c r="I106" s="308"/>
    </row>
    <row r="107" spans="1:9" ht="20.149999999999999" customHeight="1" x14ac:dyDescent="0.35">
      <c r="A107" s="379"/>
      <c r="B107" s="363"/>
      <c r="C107" s="297"/>
      <c r="D107" s="308"/>
      <c r="E107" s="308"/>
      <c r="F107" s="306"/>
      <c r="G107" s="308"/>
      <c r="H107" s="308"/>
      <c r="I107" s="308"/>
    </row>
    <row r="108" spans="1:9" ht="20.149999999999999" customHeight="1" x14ac:dyDescent="0.35">
      <c r="A108" s="380"/>
      <c r="B108" s="375"/>
      <c r="C108" s="381"/>
      <c r="D108" s="382"/>
      <c r="E108" s="382"/>
      <c r="F108" s="312"/>
      <c r="G108" s="308"/>
      <c r="H108" s="308"/>
      <c r="I108" s="308"/>
    </row>
    <row r="109" spans="1:9" ht="20.149999999999999" customHeight="1" x14ac:dyDescent="0.35">
      <c r="A109" s="383"/>
      <c r="B109" s="384"/>
      <c r="C109" s="384"/>
      <c r="D109" s="305"/>
      <c r="E109" s="382"/>
      <c r="F109" s="382"/>
      <c r="G109" s="382"/>
      <c r="H109" s="382"/>
      <c r="I109" s="308"/>
    </row>
    <row r="110" spans="1:9" ht="20.149999999999999" customHeight="1" x14ac:dyDescent="0.35">
      <c r="A110" s="864" t="s">
        <v>825</v>
      </c>
      <c r="B110" s="864"/>
      <c r="C110" s="387" t="s">
        <v>3</v>
      </c>
      <c r="D110" s="305"/>
      <c r="E110" s="382"/>
      <c r="F110" s="382"/>
      <c r="G110" s="382"/>
      <c r="H110" s="308"/>
      <c r="I110" s="308"/>
    </row>
    <row r="111" spans="1:9" ht="20.149999999999999" customHeight="1" x14ac:dyDescent="0.35">
      <c r="A111" s="389"/>
      <c r="B111" s="389"/>
      <c r="C111" s="387"/>
      <c r="D111" s="305"/>
      <c r="E111" s="382"/>
      <c r="F111" s="382"/>
      <c r="G111" s="382"/>
      <c r="H111" s="308"/>
      <c r="I111" s="308"/>
    </row>
    <row r="112" spans="1:9" ht="20.149999999999999" customHeight="1" x14ac:dyDescent="0.35">
      <c r="A112" s="389"/>
      <c r="B112" s="389"/>
      <c r="C112" s="387"/>
      <c r="D112" s="305"/>
      <c r="E112" s="382"/>
      <c r="F112" s="382"/>
      <c r="G112" s="382"/>
      <c r="H112" s="308"/>
      <c r="I112" s="308"/>
    </row>
    <row r="113" spans="1:9" ht="20.149999999999999" customHeight="1" x14ac:dyDescent="0.35">
      <c r="A113" s="389"/>
      <c r="B113" s="389"/>
      <c r="C113" s="387"/>
      <c r="D113" s="305"/>
      <c r="E113" s="382"/>
      <c r="F113" s="382"/>
      <c r="G113" s="382"/>
      <c r="H113" s="308"/>
      <c r="I113" s="308"/>
    </row>
    <row r="114" spans="1:9" ht="20.149999999999999" customHeight="1" x14ac:dyDescent="0.35">
      <c r="A114" s="386"/>
      <c r="B114" s="539"/>
      <c r="C114" s="387"/>
      <c r="D114" s="305"/>
      <c r="E114" s="382"/>
      <c r="F114" s="382"/>
      <c r="G114" s="382"/>
      <c r="H114" s="308"/>
      <c r="I114" s="308"/>
    </row>
    <row r="115" spans="1:9" ht="20.149999999999999" customHeight="1" x14ac:dyDescent="0.35">
      <c r="A115" s="385"/>
      <c r="B115" s="386"/>
      <c r="C115" s="386"/>
      <c r="D115" s="308"/>
      <c r="E115" s="382"/>
      <c r="F115" s="382"/>
      <c r="G115" s="382"/>
      <c r="H115" s="308"/>
      <c r="I115" s="308"/>
    </row>
    <row r="116" spans="1:9" ht="20.149999999999999" customHeight="1" x14ac:dyDescent="0.35">
      <c r="A116" s="385"/>
      <c r="B116" s="386"/>
      <c r="C116" s="387"/>
      <c r="D116" s="308"/>
      <c r="E116" s="382"/>
      <c r="F116" s="382"/>
      <c r="G116" s="382"/>
      <c r="H116" s="308"/>
      <c r="I116" s="308"/>
    </row>
    <row r="117" spans="1:9" ht="20.149999999999999" customHeight="1" x14ac:dyDescent="0.35">
      <c r="A117" s="388"/>
      <c r="B117" s="389"/>
      <c r="C117" s="389"/>
      <c r="D117" s="308"/>
      <c r="E117" s="865"/>
      <c r="F117" s="865"/>
      <c r="G117" s="82"/>
      <c r="H117" s="308"/>
      <c r="I117" s="308"/>
    </row>
    <row r="118" spans="1:9" ht="20.149999999999999" customHeight="1" x14ac:dyDescent="0.35">
      <c r="A118" s="390"/>
      <c r="B118" s="391"/>
      <c r="C118" s="392"/>
      <c r="D118" s="308"/>
      <c r="E118" s="308"/>
      <c r="F118" s="312"/>
      <c r="G118" s="308"/>
      <c r="H118" s="308"/>
      <c r="I118" s="308"/>
    </row>
    <row r="119" spans="1:9" ht="20.149999999999999" customHeight="1" x14ac:dyDescent="0.35">
      <c r="A119" s="864" t="s">
        <v>527</v>
      </c>
      <c r="B119" s="864"/>
      <c r="C119" s="393" t="s">
        <v>3</v>
      </c>
      <c r="D119" s="308"/>
      <c r="E119" s="865"/>
      <c r="F119" s="865"/>
      <c r="G119" s="83"/>
      <c r="H119" s="308"/>
      <c r="I119" s="308"/>
    </row>
    <row r="120" spans="1:9" ht="20.149999999999999" customHeight="1" x14ac:dyDescent="0.35">
      <c r="A120" s="308"/>
      <c r="B120" s="299"/>
      <c r="C120" s="381"/>
      <c r="D120" s="308"/>
      <c r="E120" s="308"/>
      <c r="F120" s="382"/>
      <c r="G120" s="308"/>
      <c r="H120" s="308"/>
      <c r="I120" s="308"/>
    </row>
    <row r="121" spans="1:9" x14ac:dyDescent="0.35">
      <c r="D121" s="308"/>
      <c r="E121" s="308"/>
      <c r="F121" s="312"/>
      <c r="G121" s="308"/>
      <c r="H121" s="308"/>
      <c r="I121" s="308"/>
    </row>
    <row r="123" spans="1:9" x14ac:dyDescent="0.35">
      <c r="B123" s="291"/>
      <c r="C123" s="291"/>
    </row>
    <row r="124" spans="1:9" x14ac:dyDescent="0.35">
      <c r="B124" s="291"/>
      <c r="C124" s="291"/>
    </row>
    <row r="125" spans="1:9" x14ac:dyDescent="0.35">
      <c r="B125" s="291"/>
      <c r="C125" s="291"/>
    </row>
    <row r="126" spans="1:9" x14ac:dyDescent="0.35">
      <c r="B126" s="291"/>
      <c r="C126" s="291"/>
    </row>
    <row r="127" spans="1:9" x14ac:dyDescent="0.35">
      <c r="B127" s="291"/>
      <c r="C127" s="291"/>
    </row>
    <row r="128" spans="1:9" x14ac:dyDescent="0.35">
      <c r="B128" s="291"/>
      <c r="C128" s="291"/>
    </row>
  </sheetData>
  <customSheetViews>
    <customSheetView guid="{C0E81CA5-1E53-4DD2-94F0-DB2CE09F7672}" scale="60" showPageBreaks="1" fitToPage="1" printArea="1" state="hidden">
      <selection activeCell="A2" sqref="A2:E2"/>
      <pageMargins left="0" right="0" top="0.5" bottom="0.5" header="0.25" footer="0.25"/>
      <printOptions horizontalCentered="1"/>
      <pageSetup paperSize="5" scale="48" orientation="portrait" r:id="rId1"/>
      <headerFooter>
        <oddFooter>&amp;L&amp;D&amp;C&amp;Z&amp;F</oddFooter>
      </headerFooter>
    </customSheetView>
    <customSheetView guid="{B8D9EF33-186A-4B50-AB35-4A7A5372E63E}" scale="70" showPageBreaks="1" fitToPage="1" printArea="1" state="hidden" view="pageBreakPreview" topLeftCell="A46">
      <selection activeCell="D65" sqref="D65"/>
      <pageMargins left="0" right="0" top="0.5" bottom="0.5" header="0.25" footer="0.25"/>
      <printOptions horizontalCentered="1"/>
      <pageSetup paperSize="5" scale="47" orientation="portrait" r:id="rId2"/>
      <headerFooter>
        <oddFooter>&amp;L&amp;D&amp;C&amp;Z&amp;F&amp;A</oddFooter>
      </headerFooter>
    </customSheetView>
  </customSheetViews>
  <mergeCells count="15">
    <mergeCell ref="A2:D2"/>
    <mergeCell ref="A20:A22"/>
    <mergeCell ref="E117:F117"/>
    <mergeCell ref="E119:F119"/>
    <mergeCell ref="A65:B65"/>
    <mergeCell ref="A67:B67"/>
    <mergeCell ref="C48:C49"/>
    <mergeCell ref="B24:B25"/>
    <mergeCell ref="C24:C25"/>
    <mergeCell ref="D24:D25"/>
    <mergeCell ref="A110:B110"/>
    <mergeCell ref="A119:B119"/>
    <mergeCell ref="D77:E77"/>
    <mergeCell ref="A6:E6"/>
    <mergeCell ref="A102:A103"/>
  </mergeCells>
  <phoneticPr fontId="11" type="noConversion"/>
  <printOptions horizontalCentered="1"/>
  <pageMargins left="0" right="0" top="0.5" bottom="0.5" header="0.25" footer="0.25"/>
  <pageSetup paperSize="5" scale="40" orientation="portrait" r:id="rId3"/>
  <headerFooter>
    <oddHeader xml:space="preserve">&amp;REXHIBIT - C
</oddHeader>
    <oddFooter>&amp;LRevised March 2017</oddFooter>
  </headerFooter>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I97"/>
  <sheetViews>
    <sheetView zoomScale="70" zoomScaleNormal="70" zoomScaleSheetLayoutView="64" zoomScalePageLayoutView="70" workbookViewId="0"/>
  </sheetViews>
  <sheetFormatPr defaultColWidth="8.84375" defaultRowHeight="17.5" x14ac:dyDescent="0.35"/>
  <cols>
    <col min="1" max="1" width="6.69140625" style="47" customWidth="1"/>
    <col min="2" max="2" width="52.84375" style="47" customWidth="1"/>
    <col min="3" max="3" width="24.07421875" style="98" customWidth="1"/>
    <col min="4" max="4" width="23.53515625" style="98" customWidth="1"/>
    <col min="5" max="5" width="11" style="115" customWidth="1"/>
    <col min="6" max="6" width="26.84375" style="98" customWidth="1"/>
    <col min="7" max="7" width="11.69140625" style="47" bestFit="1" customWidth="1"/>
    <col min="8" max="8" width="8.84375" style="47"/>
    <col min="9" max="9" width="12.69140625" style="47" bestFit="1" customWidth="1"/>
    <col min="10" max="16384" width="8.84375" style="47"/>
  </cols>
  <sheetData>
    <row r="1" spans="1:7" x14ac:dyDescent="0.35">
      <c r="A1" s="160" t="str">
        <f>'Gen.Contr. Cert. of Actual Cost'!A1:D1</f>
        <v>Version 2021</v>
      </c>
    </row>
    <row r="2" spans="1:7" ht="23" x14ac:dyDescent="0.35">
      <c r="B2" s="811" t="s">
        <v>362</v>
      </c>
      <c r="C2" s="811"/>
      <c r="D2" s="811"/>
      <c r="E2" s="811"/>
      <c r="F2" s="811"/>
    </row>
    <row r="4" spans="1:7" ht="22.5" customHeight="1" x14ac:dyDescent="0.35">
      <c r="B4" s="811"/>
      <c r="C4" s="811"/>
      <c r="D4" s="811"/>
      <c r="E4" s="811"/>
      <c r="F4" s="811"/>
    </row>
    <row r="5" spans="1:7" ht="22.5" customHeight="1" x14ac:dyDescent="0.35">
      <c r="B5" s="46"/>
      <c r="C5" s="88" t="str">
        <f>'G.C.Cost Data Sheet-Stip Sum'!D7</f>
        <v>Development Name:</v>
      </c>
      <c r="D5" s="543">
        <f>'Total Development Costs'!D4</f>
        <v>0</v>
      </c>
      <c r="E5" s="543"/>
      <c r="F5" s="543"/>
    </row>
    <row r="6" spans="1:7" ht="22.5" customHeight="1" x14ac:dyDescent="0.35">
      <c r="B6" s="46"/>
      <c r="C6" s="88" t="str">
        <f>'G.C.Cost Data Sheet-Stip Sum'!D8</f>
        <v>Development Address:</v>
      </c>
      <c r="D6" s="543">
        <f>'Total Development Costs'!D5</f>
        <v>0</v>
      </c>
      <c r="E6" s="543"/>
      <c r="F6" s="543"/>
    </row>
    <row r="7" spans="1:7" ht="22.5" customHeight="1" x14ac:dyDescent="0.35">
      <c r="B7" s="6"/>
      <c r="C7" s="88" t="str">
        <f>'G.C.Cost Data Sheet-Stip Sum'!D9</f>
        <v>CHFA Development #:</v>
      </c>
      <c r="D7" s="543">
        <f>'Total Development Costs'!D6</f>
        <v>0</v>
      </c>
      <c r="E7" s="880"/>
      <c r="F7" s="880"/>
      <c r="G7" s="397"/>
    </row>
    <row r="8" spans="1:7" ht="22.5" customHeight="1" x14ac:dyDescent="0.35">
      <c r="B8" s="6"/>
      <c r="C8" s="88" t="str">
        <f>'G.C.Cost Data Sheet-Stip Sum'!D10</f>
        <v>LIHTC #:</v>
      </c>
      <c r="D8" s="543">
        <f>'Total Development Costs'!D7</f>
        <v>0</v>
      </c>
      <c r="E8" s="880"/>
      <c r="F8" s="880"/>
      <c r="G8" s="398"/>
    </row>
    <row r="9" spans="1:7" ht="22.5" customHeight="1" x14ac:dyDescent="0.35">
      <c r="B9" s="46"/>
      <c r="C9" s="88"/>
      <c r="D9" s="88"/>
      <c r="E9" s="881"/>
      <c r="F9" s="881"/>
      <c r="G9" s="398"/>
    </row>
    <row r="10" spans="1:7" ht="22.5" customHeight="1" x14ac:dyDescent="0.35">
      <c r="B10" s="876" t="s">
        <v>351</v>
      </c>
      <c r="C10" s="877"/>
      <c r="D10" s="877"/>
      <c r="E10" s="877"/>
      <c r="F10" s="878"/>
    </row>
    <row r="11" spans="1:7" s="49" customFormat="1" ht="90" customHeight="1" x14ac:dyDescent="0.35">
      <c r="B11" s="48"/>
      <c r="C11" s="89" t="s">
        <v>353</v>
      </c>
      <c r="D11" s="89" t="s">
        <v>360</v>
      </c>
      <c r="E11" s="58" t="s">
        <v>366</v>
      </c>
      <c r="F11" s="89" t="s">
        <v>354</v>
      </c>
    </row>
    <row r="12" spans="1:7" ht="22.5" customHeight="1" x14ac:dyDescent="0.35">
      <c r="B12" s="50" t="s">
        <v>69</v>
      </c>
      <c r="C12" s="90"/>
      <c r="D12" s="91"/>
      <c r="E12" s="54"/>
      <c r="F12" s="92"/>
    </row>
    <row r="13" spans="1:7" ht="22.5" customHeight="1" x14ac:dyDescent="0.35">
      <c r="B13" s="51" t="str">
        <f>'Tax Credit Gap Analysis'!A27</f>
        <v>Federal LIHTC Net Proceeds</v>
      </c>
      <c r="C13" s="110">
        <f>'Tax Credit Gap Analysis'!B27</f>
        <v>0</v>
      </c>
      <c r="D13" s="199">
        <f>F13-C13</f>
        <v>0</v>
      </c>
      <c r="E13" s="400" t="s">
        <v>665</v>
      </c>
      <c r="F13" s="199">
        <f>'Tax Credit Gap Analysis'!C27</f>
        <v>0</v>
      </c>
    </row>
    <row r="14" spans="1:7" ht="22.5" customHeight="1" x14ac:dyDescent="0.35">
      <c r="B14" s="51" t="str">
        <f>'Tax Credit Gap Analysis'!A28</f>
        <v>Other</v>
      </c>
      <c r="C14" s="92">
        <f>'Tax Credit Gap Analysis'!B28</f>
        <v>0</v>
      </c>
      <c r="D14" s="92">
        <f t="shared" ref="D14:D20" si="0">F14-C14</f>
        <v>0</v>
      </c>
      <c r="E14" s="551"/>
      <c r="F14" s="92">
        <f>'Tax Credit Gap Analysis'!C28</f>
        <v>0</v>
      </c>
    </row>
    <row r="15" spans="1:7" ht="22.5" customHeight="1" x14ac:dyDescent="0.35">
      <c r="B15" s="51" t="str">
        <f>'Tax Credit Gap Analysis'!A29</f>
        <v>Other</v>
      </c>
      <c r="C15" s="92">
        <f>'Tax Credit Gap Analysis'!B29</f>
        <v>0</v>
      </c>
      <c r="D15" s="92">
        <f t="shared" si="0"/>
        <v>0</v>
      </c>
      <c r="E15" s="551"/>
      <c r="F15" s="92">
        <f>'Tax Credit Gap Analysis'!C29</f>
        <v>0</v>
      </c>
    </row>
    <row r="16" spans="1:7" ht="22.5" customHeight="1" x14ac:dyDescent="0.35">
      <c r="B16" s="51" t="str">
        <f>'Tax Credit Gap Analysis'!A30</f>
        <v>Other</v>
      </c>
      <c r="C16" s="92">
        <f>'Tax Credit Gap Analysis'!B30</f>
        <v>0</v>
      </c>
      <c r="D16" s="92">
        <f t="shared" si="0"/>
        <v>0</v>
      </c>
      <c r="E16" s="551"/>
      <c r="F16" s="92">
        <f>'Tax Credit Gap Analysis'!C30</f>
        <v>0</v>
      </c>
    </row>
    <row r="17" spans="2:6" ht="22.5" customHeight="1" x14ac:dyDescent="0.35">
      <c r="B17" s="51" t="str">
        <f>'Tax Credit Gap Analysis'!A31</f>
        <v>Other</v>
      </c>
      <c r="C17" s="92">
        <f>'Tax Credit Gap Analysis'!B31</f>
        <v>0</v>
      </c>
      <c r="D17" s="92">
        <f t="shared" si="0"/>
        <v>0</v>
      </c>
      <c r="E17" s="551"/>
      <c r="F17" s="92">
        <f>'Tax Credit Gap Analysis'!C31</f>
        <v>0</v>
      </c>
    </row>
    <row r="18" spans="2:6" ht="22.5" customHeight="1" x14ac:dyDescent="0.35">
      <c r="B18" s="51" t="str">
        <f>'Tax Credit Gap Analysis'!A32</f>
        <v>Other</v>
      </c>
      <c r="C18" s="92">
        <f>'Tax Credit Gap Analysis'!B32</f>
        <v>0</v>
      </c>
      <c r="D18" s="92">
        <f t="shared" si="0"/>
        <v>0</v>
      </c>
      <c r="E18" s="551"/>
      <c r="F18" s="92">
        <f>'Tax Credit Gap Analysis'!C32</f>
        <v>0</v>
      </c>
    </row>
    <row r="19" spans="2:6" ht="22.5" customHeight="1" x14ac:dyDescent="0.35">
      <c r="B19" s="51" t="str">
        <f>'Tax Credit Gap Analysis'!A33</f>
        <v>Other</v>
      </c>
      <c r="C19" s="92">
        <f>'Tax Credit Gap Analysis'!B33</f>
        <v>0</v>
      </c>
      <c r="D19" s="92">
        <f t="shared" si="0"/>
        <v>0</v>
      </c>
      <c r="E19" s="551"/>
      <c r="F19" s="92">
        <f>'Tax Credit Gap Analysis'!C33</f>
        <v>0</v>
      </c>
    </row>
    <row r="20" spans="2:6" ht="22.5" customHeight="1" x14ac:dyDescent="0.35">
      <c r="B20" s="51" t="str">
        <f>'Tax Credit Gap Analysis'!A34</f>
        <v>Deferred Developer Fee</v>
      </c>
      <c r="C20" s="92">
        <f>'Tax Credit Gap Analysis'!B34</f>
        <v>0</v>
      </c>
      <c r="D20" s="92">
        <f t="shared" si="0"/>
        <v>0</v>
      </c>
      <c r="E20" s="553" t="s">
        <v>361</v>
      </c>
      <c r="F20" s="92">
        <f>'Tax Credit Gap Analysis'!C34</f>
        <v>0</v>
      </c>
    </row>
    <row r="21" spans="2:6" ht="22.5" customHeight="1" x14ac:dyDescent="0.35">
      <c r="B21" s="42" t="s">
        <v>70</v>
      </c>
      <c r="C21" s="112">
        <f>SUM(C13:C20)</f>
        <v>0</v>
      </c>
      <c r="D21" s="112">
        <f>SUM(D13:D20)</f>
        <v>0</v>
      </c>
      <c r="E21" s="113"/>
      <c r="F21" s="112">
        <f>SUM(F13:F20)</f>
        <v>0</v>
      </c>
    </row>
    <row r="22" spans="2:6" ht="22.5" customHeight="1" x14ac:dyDescent="0.35">
      <c r="B22" s="42"/>
      <c r="C22" s="92"/>
      <c r="D22" s="91"/>
      <c r="E22" s="54"/>
      <c r="F22" s="92"/>
    </row>
    <row r="23" spans="2:6" ht="22.5" customHeight="1" x14ac:dyDescent="0.35">
      <c r="B23" s="42" t="s">
        <v>71</v>
      </c>
      <c r="C23" s="92"/>
      <c r="D23" s="91"/>
      <c r="E23" s="54"/>
      <c r="F23" s="92"/>
    </row>
    <row r="24" spans="2:6" ht="22.5" customHeight="1" x14ac:dyDescent="0.35">
      <c r="B24" s="51" t="str">
        <f>'Tax Credit Gap Analysis'!A38</f>
        <v>1st Mortgage</v>
      </c>
      <c r="C24" s="110">
        <f>'Tax Credit Gap Analysis'!B38</f>
        <v>0</v>
      </c>
      <c r="D24" s="111">
        <f>F24-C24</f>
        <v>0</v>
      </c>
      <c r="E24" s="113"/>
      <c r="F24" s="111">
        <f>'Tax Credit Gap Analysis'!C38</f>
        <v>0</v>
      </c>
    </row>
    <row r="25" spans="2:6" ht="22.5" customHeight="1" x14ac:dyDescent="0.35">
      <c r="B25" s="51" t="str">
        <f>'Tax Credit Gap Analysis'!A39</f>
        <v>Other</v>
      </c>
      <c r="C25" s="92">
        <f>'Tax Credit Gap Analysis'!B39</f>
        <v>0</v>
      </c>
      <c r="D25" s="91">
        <f t="shared" ref="D25:D29" si="1">F25-C25</f>
        <v>0</v>
      </c>
      <c r="E25" s="54"/>
      <c r="F25" s="92">
        <f>'Tax Credit Gap Analysis'!C39</f>
        <v>0</v>
      </c>
    </row>
    <row r="26" spans="2:6" ht="22.5" customHeight="1" x14ac:dyDescent="0.35">
      <c r="B26" s="51" t="str">
        <f>'Tax Credit Gap Analysis'!A40</f>
        <v>Other</v>
      </c>
      <c r="C26" s="92">
        <f>'Tax Credit Gap Analysis'!B40</f>
        <v>0</v>
      </c>
      <c r="D26" s="91">
        <f t="shared" si="1"/>
        <v>0</v>
      </c>
      <c r="E26" s="54"/>
      <c r="F26" s="92">
        <f>'Tax Credit Gap Analysis'!C40</f>
        <v>0</v>
      </c>
    </row>
    <row r="27" spans="2:6" ht="22.15" customHeight="1" x14ac:dyDescent="0.35">
      <c r="B27" s="51" t="str">
        <f>'Tax Credit Gap Analysis'!A41</f>
        <v>Other</v>
      </c>
      <c r="C27" s="92">
        <f>'Tax Credit Gap Analysis'!B41</f>
        <v>0</v>
      </c>
      <c r="D27" s="91">
        <f t="shared" si="1"/>
        <v>0</v>
      </c>
      <c r="E27" s="54"/>
      <c r="F27" s="92">
        <f>'Tax Credit Gap Analysis'!C41</f>
        <v>0</v>
      </c>
    </row>
    <row r="28" spans="2:6" ht="22.5" customHeight="1" x14ac:dyDescent="0.35">
      <c r="B28" s="51" t="str">
        <f>'Tax Credit Gap Analysis'!A42</f>
        <v>Other</v>
      </c>
      <c r="C28" s="92">
        <f>'Tax Credit Gap Analysis'!B42</f>
        <v>0</v>
      </c>
      <c r="D28" s="91">
        <f t="shared" si="1"/>
        <v>0</v>
      </c>
      <c r="E28" s="54"/>
      <c r="F28" s="92">
        <f>'Tax Credit Gap Analysis'!C42</f>
        <v>0</v>
      </c>
    </row>
    <row r="29" spans="2:6" ht="22.5" customHeight="1" x14ac:dyDescent="0.35">
      <c r="B29" s="51" t="str">
        <f>'Tax Credit Gap Analysis'!A43</f>
        <v>Other</v>
      </c>
      <c r="C29" s="92">
        <f>'Tax Credit Gap Analysis'!B43</f>
        <v>0</v>
      </c>
      <c r="D29" s="91">
        <f t="shared" si="1"/>
        <v>0</v>
      </c>
      <c r="E29" s="54"/>
      <c r="F29" s="92">
        <f>'Tax Credit Gap Analysis'!C43</f>
        <v>0</v>
      </c>
    </row>
    <row r="30" spans="2:6" ht="22.5" customHeight="1" x14ac:dyDescent="0.35">
      <c r="B30" s="42" t="s">
        <v>72</v>
      </c>
      <c r="C30" s="112">
        <f>SUM(C24:C29)</f>
        <v>0</v>
      </c>
      <c r="D30" s="112">
        <f t="shared" ref="D30:F30" si="2">SUM(D24:D29)</f>
        <v>0</v>
      </c>
      <c r="E30" s="552"/>
      <c r="F30" s="112">
        <f t="shared" si="2"/>
        <v>0</v>
      </c>
    </row>
    <row r="31" spans="2:6" ht="22.5" customHeight="1" x14ac:dyDescent="0.35">
      <c r="B31" s="42"/>
      <c r="C31" s="93"/>
      <c r="D31" s="91"/>
      <c r="E31" s="54"/>
      <c r="F31" s="93"/>
    </row>
    <row r="32" spans="2:6" ht="22.5" customHeight="1" x14ac:dyDescent="0.35">
      <c r="B32" s="43" t="s">
        <v>11</v>
      </c>
      <c r="C32" s="112">
        <f>C21+C30</f>
        <v>0</v>
      </c>
      <c r="D32" s="112">
        <f>D21+D30</f>
        <v>0</v>
      </c>
      <c r="E32" s="113"/>
      <c r="F32" s="112">
        <f>F21+F30</f>
        <v>0</v>
      </c>
    </row>
    <row r="33" spans="2:7" ht="22.5" customHeight="1" x14ac:dyDescent="0.35">
      <c r="B33" s="52"/>
      <c r="C33" s="94"/>
      <c r="D33" s="95"/>
      <c r="E33" s="114"/>
      <c r="F33" s="94"/>
    </row>
    <row r="34" spans="2:7" ht="22.5" customHeight="1" x14ac:dyDescent="0.35">
      <c r="B34" s="53"/>
      <c r="C34" s="96"/>
      <c r="D34" s="95"/>
      <c r="E34" s="114"/>
      <c r="F34" s="97"/>
    </row>
    <row r="35" spans="2:7" s="49" customFormat="1" ht="22.5" customHeight="1" x14ac:dyDescent="0.35">
      <c r="B35" s="876" t="s">
        <v>359</v>
      </c>
      <c r="C35" s="877"/>
      <c r="D35" s="877"/>
      <c r="E35" s="877"/>
      <c r="F35" s="878"/>
    </row>
    <row r="36" spans="2:7" s="49" customFormat="1" ht="90" customHeight="1" x14ac:dyDescent="0.35">
      <c r="B36" s="48"/>
      <c r="C36" s="89" t="s">
        <v>353</v>
      </c>
      <c r="D36" s="89" t="s">
        <v>360</v>
      </c>
      <c r="E36" s="58" t="s">
        <v>366</v>
      </c>
      <c r="F36" s="89" t="s">
        <v>354</v>
      </c>
      <c r="G36" s="874" t="s">
        <v>365</v>
      </c>
    </row>
    <row r="37" spans="2:7" ht="22.5" customHeight="1" x14ac:dyDescent="0.35">
      <c r="B37" s="289" t="str">
        <f>'Tax Credit Gap Analysis'!A50</f>
        <v>Construction Contingency</v>
      </c>
      <c r="C37" s="111">
        <f>'Total Development Costs'!C19</f>
        <v>0</v>
      </c>
      <c r="D37" s="111">
        <f>F37-C37</f>
        <v>0</v>
      </c>
      <c r="E37" s="113"/>
      <c r="F37" s="111">
        <f>'Tax Credit Gap Analysis'!C50</f>
        <v>0</v>
      </c>
      <c r="G37" s="874"/>
    </row>
    <row r="38" spans="2:7" ht="22.5" customHeight="1" x14ac:dyDescent="0.35">
      <c r="B38" s="289" t="str">
        <f>'Tax Credit Gap Analysis'!A51</f>
        <v>Construction Contingency</v>
      </c>
      <c r="C38" s="91">
        <f>'Total Development Costs'!C21</f>
        <v>0</v>
      </c>
      <c r="D38" s="91">
        <f t="shared" ref="D38:D52" si="3">F38-C38</f>
        <v>0</v>
      </c>
      <c r="E38" s="113"/>
      <c r="F38" s="91">
        <f>'Tax Credit Gap Analysis'!C51</f>
        <v>0</v>
      </c>
      <c r="G38" s="116" t="e">
        <f>F46/F45</f>
        <v>#DIV/0!</v>
      </c>
    </row>
    <row r="39" spans="2:7" ht="22.5" customHeight="1" x14ac:dyDescent="0.35">
      <c r="B39" s="289" t="str">
        <f>'Tax Credit Gap Analysis'!A52</f>
        <v>Furniture Fixture and Equipment</v>
      </c>
      <c r="C39" s="91">
        <f>'Total Development Costs'!C24</f>
        <v>0</v>
      </c>
      <c r="D39" s="91">
        <f t="shared" si="3"/>
        <v>0</v>
      </c>
      <c r="E39" s="113"/>
      <c r="F39" s="91">
        <f>'Tax Credit Gap Analysis'!C52</f>
        <v>0</v>
      </c>
      <c r="G39" s="548"/>
    </row>
    <row r="40" spans="2:7" ht="22.5" customHeight="1" x14ac:dyDescent="0.35">
      <c r="B40" s="289" t="str">
        <f>'Tax Credit Gap Analysis'!A53</f>
        <v>Commercial Construction</v>
      </c>
      <c r="C40" s="91">
        <f>'Total Development Costs'!C26</f>
        <v>0</v>
      </c>
      <c r="D40" s="91">
        <f t="shared" ref="D40:D41" si="4">F40-C40</f>
        <v>0</v>
      </c>
      <c r="E40" s="113"/>
      <c r="F40" s="91">
        <f>'Tax Credit Gap Analysis'!C53</f>
        <v>0</v>
      </c>
      <c r="G40" s="548"/>
    </row>
    <row r="41" spans="2:7" ht="22.5" customHeight="1" x14ac:dyDescent="0.35">
      <c r="B41" s="289" t="str">
        <f>'Tax Credit Gap Analysis'!A54</f>
        <v>Owner's Change Orders</v>
      </c>
      <c r="C41" s="91">
        <f>'Total Development Costs'!C27</f>
        <v>0</v>
      </c>
      <c r="D41" s="91">
        <f t="shared" si="4"/>
        <v>0</v>
      </c>
      <c r="E41" s="113"/>
      <c r="F41" s="91">
        <f>'Tax Credit Gap Analysis'!C54</f>
        <v>0</v>
      </c>
      <c r="G41" s="548"/>
    </row>
    <row r="42" spans="2:7" ht="22.5" customHeight="1" x14ac:dyDescent="0.35">
      <c r="B42" s="289" t="str">
        <f>'Tax Credit Gap Analysis'!A55</f>
        <v>Architectural and Engineering Subtotal</v>
      </c>
      <c r="C42" s="91">
        <f>'Total Development Costs'!C37</f>
        <v>0</v>
      </c>
      <c r="D42" s="91">
        <f t="shared" si="3"/>
        <v>0</v>
      </c>
      <c r="E42" s="113"/>
      <c r="F42" s="91">
        <f>'Tax Credit Gap Analysis'!C55</f>
        <v>0</v>
      </c>
      <c r="G42" s="548"/>
    </row>
    <row r="43" spans="2:7" ht="22.5" customHeight="1" x14ac:dyDescent="0.35">
      <c r="B43" s="289" t="str">
        <f>'Tax Credit Gap Analysis'!A56</f>
        <v>Finance and Interim Costs Subtotal</v>
      </c>
      <c r="C43" s="91">
        <f>'Total Development Costs'!C51</f>
        <v>0</v>
      </c>
      <c r="D43" s="91">
        <f t="shared" si="3"/>
        <v>0</v>
      </c>
      <c r="E43" s="113"/>
      <c r="F43" s="91">
        <f>'Tax Credit Gap Analysis'!C56</f>
        <v>0</v>
      </c>
      <c r="G43" s="548"/>
    </row>
    <row r="44" spans="2:7" ht="22.5" customHeight="1" x14ac:dyDescent="0.35">
      <c r="B44" s="289" t="str">
        <f>'Tax Credit Gap Analysis'!A57</f>
        <v>Soft Costs - Fees and Expenses Subtotal</v>
      </c>
      <c r="C44" s="91">
        <f>'Total Development Costs'!C64</f>
        <v>0</v>
      </c>
      <c r="D44" s="91">
        <f t="shared" si="3"/>
        <v>0</v>
      </c>
      <c r="E44" s="113"/>
      <c r="F44" s="91">
        <f>'Tax Credit Gap Analysis'!C57</f>
        <v>0</v>
      </c>
      <c r="G44" s="548"/>
    </row>
    <row r="45" spans="2:7" ht="22.5" customHeight="1" x14ac:dyDescent="0.35">
      <c r="B45" s="56" t="s">
        <v>822</v>
      </c>
      <c r="C45" s="112">
        <f>SUM(C37:C44)</f>
        <v>0</v>
      </c>
      <c r="D45" s="112">
        <f t="shared" ref="D45:F45" si="5">SUM(D37:D44)</f>
        <v>0</v>
      </c>
      <c r="E45" s="112"/>
      <c r="F45" s="112">
        <f t="shared" si="5"/>
        <v>0</v>
      </c>
      <c r="G45" s="548"/>
    </row>
    <row r="46" spans="2:7" ht="22.5" customHeight="1" x14ac:dyDescent="0.35">
      <c r="B46" s="289" t="str">
        <f>'Total Development Costs'!B66</f>
        <v xml:space="preserve">Developer's Fees    </v>
      </c>
      <c r="C46" s="91">
        <f>'Total Development Costs'!C66</f>
        <v>0</v>
      </c>
      <c r="D46" s="91">
        <f t="shared" si="3"/>
        <v>0</v>
      </c>
      <c r="E46" s="54"/>
      <c r="F46" s="91">
        <f>'Tax Credit Gap Analysis'!C58</f>
        <v>0</v>
      </c>
    </row>
    <row r="47" spans="2:7" ht="22.5" customHeight="1" x14ac:dyDescent="0.35">
      <c r="B47" s="289" t="str">
        <f>'Total Development Costs'!B67</f>
        <v>Predevelopment Financing (interest) Costs</v>
      </c>
      <c r="C47" s="91">
        <f>'Total Development Costs'!C67</f>
        <v>0</v>
      </c>
      <c r="D47" s="91">
        <f t="shared" si="3"/>
        <v>0</v>
      </c>
      <c r="E47" s="54"/>
      <c r="F47" s="91">
        <f>'Tax Credit Gap Analysis'!C59</f>
        <v>0</v>
      </c>
    </row>
    <row r="48" spans="2:7" ht="22.5" customHeight="1" x14ac:dyDescent="0.35">
      <c r="B48" s="289" t="str">
        <f>'Total Development Costs'!B68</f>
        <v>Land†</v>
      </c>
      <c r="C48" s="91">
        <f>'Total Development Costs'!C68</f>
        <v>0</v>
      </c>
      <c r="D48" s="91">
        <f t="shared" si="3"/>
        <v>0</v>
      </c>
      <c r="E48" s="54"/>
      <c r="F48" s="91">
        <f>'Tax Credit Gap Analysis'!C60</f>
        <v>0</v>
      </c>
    </row>
    <row r="49" spans="2:6" ht="22.5" customHeight="1" x14ac:dyDescent="0.35">
      <c r="B49" s="289" t="str">
        <f>'Total Development Costs'!B69</f>
        <v>Existing Structures</v>
      </c>
      <c r="C49" s="91">
        <f>'Total Development Costs'!C69</f>
        <v>0</v>
      </c>
      <c r="D49" s="91">
        <f t="shared" si="3"/>
        <v>0</v>
      </c>
      <c r="E49" s="54"/>
      <c r="F49" s="91">
        <f>'Tax Credit Gap Analysis'!C61</f>
        <v>0</v>
      </c>
    </row>
    <row r="50" spans="2:6" ht="22.5" customHeight="1" x14ac:dyDescent="0.35">
      <c r="B50" s="289" t="str">
        <f>'Total Development Costs'!B70</f>
        <v>Operating Reserve†</v>
      </c>
      <c r="C50" s="91">
        <f>'Total Development Costs'!C70</f>
        <v>0</v>
      </c>
      <c r="D50" s="91">
        <f t="shared" si="3"/>
        <v>0</v>
      </c>
      <c r="E50" s="54"/>
      <c r="F50" s="91">
        <f>'Tax Credit Gap Analysis'!C62</f>
        <v>0</v>
      </c>
    </row>
    <row r="51" spans="2:6" ht="22.5" customHeight="1" x14ac:dyDescent="0.35">
      <c r="B51" s="289" t="str">
        <f>'Total Development Costs'!B71</f>
        <v>Debt Service Reserve†</v>
      </c>
      <c r="C51" s="91">
        <f>'Total Development Costs'!C71</f>
        <v>0</v>
      </c>
      <c r="D51" s="91">
        <f t="shared" si="3"/>
        <v>0</v>
      </c>
      <c r="E51" s="54"/>
      <c r="F51" s="91">
        <f>'Tax Credit Gap Analysis'!C63</f>
        <v>0</v>
      </c>
    </row>
    <row r="52" spans="2:6" ht="22.5" customHeight="1" x14ac:dyDescent="0.35">
      <c r="B52" s="289" t="str">
        <f>'Total Development Costs'!B73</f>
        <v>Other (Specify)†</v>
      </c>
      <c r="C52" s="91">
        <f>'Total Development Costs'!C73</f>
        <v>0</v>
      </c>
      <c r="D52" s="91">
        <f t="shared" si="3"/>
        <v>0</v>
      </c>
      <c r="E52" s="54"/>
      <c r="F52" s="91">
        <f>'Tax Credit Gap Analysis'!C64</f>
        <v>0</v>
      </c>
    </row>
    <row r="53" spans="2:6" ht="22.5" customHeight="1" x14ac:dyDescent="0.35">
      <c r="B53" s="743" t="s">
        <v>73</v>
      </c>
      <c r="C53" s="112">
        <f>SUM(C45:C52)</f>
        <v>0</v>
      </c>
      <c r="D53" s="112">
        <f t="shared" ref="D53:F53" si="6">SUM(D45:D52)</f>
        <v>0</v>
      </c>
      <c r="E53" s="112"/>
      <c r="F53" s="112">
        <f t="shared" si="6"/>
        <v>0</v>
      </c>
    </row>
    <row r="54" spans="2:6" ht="22.5" customHeight="1" x14ac:dyDescent="0.35">
      <c r="B54" s="744" t="str">
        <f>'Total Development Costs'!B76</f>
        <v>Entity Organizational and Legal†</v>
      </c>
      <c r="C54" s="111">
        <f>'Total Development Costs'!C76</f>
        <v>0</v>
      </c>
      <c r="D54" s="111">
        <f>F54-C54</f>
        <v>0</v>
      </c>
      <c r="E54" s="113"/>
      <c r="F54" s="111">
        <f>'Total Development Costs'!E76</f>
        <v>0</v>
      </c>
    </row>
    <row r="55" spans="2:6" ht="22.5" customHeight="1" x14ac:dyDescent="0.35">
      <c r="B55" s="744" t="str">
        <f>'Total Development Costs'!B77</f>
        <v>Syndication Fees/ Commissions†</v>
      </c>
      <c r="C55" s="92">
        <f>'Total Development Costs'!C77</f>
        <v>0</v>
      </c>
      <c r="D55" s="92">
        <f t="shared" ref="D55:D60" si="7">F55-C55</f>
        <v>0</v>
      </c>
      <c r="E55" s="54"/>
      <c r="F55" s="92">
        <f>'Total Development Costs'!E81</f>
        <v>0</v>
      </c>
    </row>
    <row r="56" spans="2:6" ht="22.5" customHeight="1" x14ac:dyDescent="0.35">
      <c r="B56" s="744" t="str">
        <f>'Total Development Costs'!B78</f>
        <v>Equity Bridge Loan Interest and Fees†</v>
      </c>
      <c r="C56" s="92">
        <f>'Total Development Costs'!C78</f>
        <v>0</v>
      </c>
      <c r="D56" s="92">
        <f t="shared" si="7"/>
        <v>0</v>
      </c>
      <c r="E56" s="54"/>
      <c r="F56" s="92">
        <f>'Total Development Costs'!E82</f>
        <v>0</v>
      </c>
    </row>
    <row r="57" spans="2:6" ht="22.5" customHeight="1" x14ac:dyDescent="0.35">
      <c r="B57" s="744" t="str">
        <f>'Total Development Costs'!B79</f>
        <v>Tax Opinion and Entity Accounting†</v>
      </c>
      <c r="C57" s="92">
        <f>'Total Development Costs'!C79</f>
        <v>0</v>
      </c>
      <c r="D57" s="92">
        <f t="shared" si="7"/>
        <v>0</v>
      </c>
      <c r="E57" s="54"/>
      <c r="F57" s="92">
        <f>'Total Development Costs'!E83</f>
        <v>0</v>
      </c>
    </row>
    <row r="58" spans="2:6" ht="22.5" customHeight="1" x14ac:dyDescent="0.35">
      <c r="B58" s="744" t="str">
        <f>'Total Development Costs'!B80</f>
        <v>CHFA Tax Credit Fee†</v>
      </c>
      <c r="C58" s="92">
        <f>'Total Development Costs'!C80</f>
        <v>0</v>
      </c>
      <c r="D58" s="92">
        <f t="shared" si="7"/>
        <v>0</v>
      </c>
      <c r="E58" s="54"/>
      <c r="F58" s="92">
        <f>'Total Development Costs'!E84</f>
        <v>0</v>
      </c>
    </row>
    <row r="59" spans="2:6" ht="22.5" customHeight="1" x14ac:dyDescent="0.35">
      <c r="B59" s="744" t="str">
        <f>'Total Development Costs'!B81</f>
        <v>Fed. Historic Credit App. Fee †</v>
      </c>
      <c r="C59" s="92">
        <f>'Total Development Costs'!C81</f>
        <v>0</v>
      </c>
      <c r="D59" s="92">
        <f t="shared" si="7"/>
        <v>0</v>
      </c>
      <c r="E59" s="54"/>
      <c r="F59" s="92">
        <f>'Total Development Costs'!E85</f>
        <v>0</v>
      </c>
    </row>
    <row r="60" spans="2:6" ht="22.5" customHeight="1" x14ac:dyDescent="0.35">
      <c r="B60" s="744" t="str">
        <f>'Total Development Costs'!B82</f>
        <v>CHFA LIHTC and/or Financing App. Fee†</v>
      </c>
      <c r="C60" s="92">
        <f>'Total Development Costs'!C82</f>
        <v>0</v>
      </c>
      <c r="D60" s="92">
        <f t="shared" si="7"/>
        <v>0</v>
      </c>
      <c r="E60" s="54"/>
      <c r="F60" s="92">
        <f>'Total Development Costs'!E86</f>
        <v>0</v>
      </c>
    </row>
    <row r="61" spans="2:6" ht="22.5" customHeight="1" x14ac:dyDescent="0.35">
      <c r="B61" s="43" t="str">
        <f>'Total Development Costs'!B75</f>
        <v>ENTITY AND SYNDICATION COSTS</v>
      </c>
      <c r="C61" s="112">
        <f>SUM(C54:C60)</f>
        <v>0</v>
      </c>
      <c r="D61" s="112">
        <f t="shared" ref="D61:F61" si="8">SUM(D54:D60)</f>
        <v>0</v>
      </c>
      <c r="E61" s="112"/>
      <c r="F61" s="112">
        <f t="shared" si="8"/>
        <v>0</v>
      </c>
    </row>
    <row r="62" spans="2:6" ht="22.5" customHeight="1" x14ac:dyDescent="0.35">
      <c r="B62" s="55"/>
      <c r="C62" s="92"/>
      <c r="D62" s="91"/>
      <c r="E62" s="54"/>
      <c r="F62" s="92"/>
    </row>
    <row r="63" spans="2:6" ht="22.5" customHeight="1" x14ac:dyDescent="0.35">
      <c r="B63" s="56" t="s">
        <v>780</v>
      </c>
      <c r="C63" s="112">
        <f>C45+C53+C61</f>
        <v>0</v>
      </c>
      <c r="D63" s="112">
        <f t="shared" ref="D63:F63" si="9">D45+D53+D61</f>
        <v>0</v>
      </c>
      <c r="E63" s="112"/>
      <c r="F63" s="112">
        <f t="shared" si="9"/>
        <v>0</v>
      </c>
    </row>
    <row r="64" spans="2:6" ht="22.5" customHeight="1" x14ac:dyDescent="0.35"/>
    <row r="65" spans="2:9" ht="22.5" customHeight="1" x14ac:dyDescent="0.35">
      <c r="B65" s="879"/>
      <c r="C65" s="879"/>
      <c r="D65" s="879"/>
      <c r="E65" s="879"/>
      <c r="F65" s="879"/>
      <c r="I65" s="547"/>
    </row>
    <row r="66" spans="2:9" ht="22.5" customHeight="1" x14ac:dyDescent="0.35">
      <c r="B66" s="47" t="s">
        <v>363</v>
      </c>
    </row>
    <row r="67" spans="2:9" ht="31.9" customHeight="1" x14ac:dyDescent="0.35">
      <c r="B67" s="875" t="s">
        <v>534</v>
      </c>
      <c r="C67" s="875"/>
      <c r="D67" s="875"/>
      <c r="E67" s="875"/>
      <c r="F67" s="875"/>
    </row>
    <row r="68" spans="2:9" ht="10" customHeight="1" x14ac:dyDescent="0.35">
      <c r="B68" s="117"/>
      <c r="C68" s="117"/>
      <c r="D68" s="117"/>
      <c r="E68" s="117"/>
      <c r="F68" s="117"/>
    </row>
    <row r="69" spans="2:9" ht="49" customHeight="1" x14ac:dyDescent="0.35">
      <c r="B69" s="875" t="s">
        <v>533</v>
      </c>
      <c r="C69" s="875"/>
      <c r="D69" s="875"/>
      <c r="E69" s="875"/>
      <c r="F69" s="875"/>
    </row>
    <row r="70" spans="2:9" ht="10" customHeight="1" x14ac:dyDescent="0.35">
      <c r="B70" s="117"/>
      <c r="C70" s="117"/>
      <c r="D70" s="117"/>
      <c r="E70" s="117"/>
      <c r="F70" s="117"/>
    </row>
    <row r="71" spans="2:9" ht="89.25" customHeight="1" x14ac:dyDescent="0.35">
      <c r="B71" s="875" t="s">
        <v>535</v>
      </c>
      <c r="C71" s="875"/>
      <c r="D71" s="875"/>
      <c r="E71" s="875"/>
      <c r="F71" s="875"/>
    </row>
    <row r="72" spans="2:9" ht="17.5" customHeight="1" x14ac:dyDescent="0.35">
      <c r="B72" s="117"/>
      <c r="C72" s="117"/>
      <c r="D72" s="117"/>
      <c r="E72" s="117"/>
      <c r="F72" s="117"/>
    </row>
    <row r="73" spans="2:9" ht="17.5" customHeight="1" x14ac:dyDescent="0.35">
      <c r="B73" s="117"/>
      <c r="C73" s="117"/>
      <c r="D73" s="117"/>
      <c r="E73" s="117"/>
      <c r="F73" s="117"/>
    </row>
    <row r="74" spans="2:9" ht="17.5" customHeight="1" x14ac:dyDescent="0.35"/>
    <row r="76" spans="2:9" x14ac:dyDescent="0.35">
      <c r="B76" s="283"/>
      <c r="C76" s="99"/>
      <c r="D76" s="95"/>
      <c r="E76" s="114"/>
      <c r="F76" s="99"/>
    </row>
    <row r="77" spans="2:9" ht="19.5" x14ac:dyDescent="0.35">
      <c r="B77" s="864" t="s">
        <v>825</v>
      </c>
      <c r="C77" s="864"/>
      <c r="D77" s="137"/>
      <c r="F77" s="114" t="s">
        <v>3</v>
      </c>
    </row>
    <row r="78" spans="2:9" x14ac:dyDescent="0.35">
      <c r="B78" s="121"/>
      <c r="C78" s="121"/>
      <c r="D78" s="137"/>
      <c r="E78" s="114"/>
      <c r="F78" s="114"/>
    </row>
    <row r="79" spans="2:9" x14ac:dyDescent="0.35">
      <c r="B79" s="57"/>
      <c r="C79" s="95"/>
      <c r="D79" s="95"/>
      <c r="E79" s="114"/>
      <c r="F79" s="101"/>
    </row>
    <row r="80" spans="2:9" x14ac:dyDescent="0.35">
      <c r="B80" s="57"/>
      <c r="F80" s="101"/>
    </row>
    <row r="81" spans="1:6" x14ac:dyDescent="0.35">
      <c r="B81" s="57"/>
      <c r="C81" s="95"/>
      <c r="D81" s="95"/>
      <c r="E81" s="114"/>
      <c r="F81" s="100"/>
    </row>
    <row r="82" spans="1:6" x14ac:dyDescent="0.35">
      <c r="B82" s="283"/>
      <c r="C82" s="99"/>
      <c r="D82" s="95"/>
      <c r="E82" s="497"/>
      <c r="F82" s="99"/>
    </row>
    <row r="83" spans="1:6" ht="19.5" x14ac:dyDescent="0.35">
      <c r="B83" s="864" t="s">
        <v>527</v>
      </c>
      <c r="C83" s="864"/>
      <c r="D83" s="137"/>
      <c r="E83" s="497"/>
      <c r="F83" s="114" t="s">
        <v>3</v>
      </c>
    </row>
    <row r="86" spans="1:6" x14ac:dyDescent="0.35">
      <c r="A86" s="122"/>
      <c r="B86" s="308"/>
      <c r="C86" s="306"/>
      <c r="D86" s="308"/>
      <c r="E86" s="114"/>
      <c r="F86" s="95"/>
    </row>
    <row r="87" spans="1:6" x14ac:dyDescent="0.35">
      <c r="A87" s="122"/>
      <c r="B87" s="308"/>
      <c r="C87" s="306"/>
      <c r="D87" s="308"/>
      <c r="E87" s="114"/>
      <c r="F87" s="95"/>
    </row>
    <row r="88" spans="1:6" x14ac:dyDescent="0.35">
      <c r="A88" s="122"/>
      <c r="B88" s="382"/>
      <c r="C88" s="312"/>
      <c r="D88" s="308"/>
      <c r="E88" s="114"/>
      <c r="F88" s="95"/>
    </row>
    <row r="89" spans="1:6" x14ac:dyDescent="0.35">
      <c r="A89" s="122"/>
      <c r="B89" s="382"/>
      <c r="C89" s="382"/>
      <c r="D89" s="382"/>
      <c r="E89" s="114"/>
      <c r="F89" s="95"/>
    </row>
    <row r="90" spans="1:6" x14ac:dyDescent="0.35">
      <c r="A90" s="122"/>
      <c r="B90" s="382"/>
      <c r="C90" s="382"/>
      <c r="D90" s="382"/>
      <c r="E90" s="114"/>
      <c r="F90" s="95"/>
    </row>
    <row r="91" spans="1:6" x14ac:dyDescent="0.35">
      <c r="A91" s="122"/>
      <c r="B91" s="382"/>
      <c r="C91" s="382"/>
      <c r="D91" s="382"/>
      <c r="E91" s="114"/>
      <c r="F91" s="95"/>
    </row>
    <row r="92" spans="1:6" x14ac:dyDescent="0.35">
      <c r="A92" s="122"/>
      <c r="B92" s="382"/>
      <c r="C92" s="382"/>
      <c r="D92" s="382"/>
      <c r="E92" s="114"/>
      <c r="F92" s="95"/>
    </row>
    <row r="93" spans="1:6" ht="19.5" x14ac:dyDescent="0.35">
      <c r="A93" s="122"/>
      <c r="B93" s="865"/>
      <c r="C93" s="865"/>
      <c r="D93" s="82"/>
      <c r="E93" s="114"/>
      <c r="F93" s="95"/>
    </row>
    <row r="94" spans="1:6" x14ac:dyDescent="0.35">
      <c r="A94" s="122"/>
      <c r="B94" s="308"/>
      <c r="C94" s="312"/>
      <c r="D94" s="308"/>
      <c r="E94" s="497"/>
      <c r="F94" s="95"/>
    </row>
    <row r="95" spans="1:6" ht="19.5" x14ac:dyDescent="0.35">
      <c r="A95" s="122"/>
      <c r="B95" s="865"/>
      <c r="C95" s="865"/>
      <c r="D95" s="83"/>
      <c r="E95" s="137"/>
      <c r="F95" s="114"/>
    </row>
    <row r="96" spans="1:6" x14ac:dyDescent="0.35">
      <c r="A96" s="122"/>
      <c r="B96" s="122"/>
      <c r="C96" s="95"/>
      <c r="D96" s="95"/>
      <c r="E96" s="114"/>
      <c r="F96" s="95"/>
    </row>
    <row r="97" spans="1:6" x14ac:dyDescent="0.35">
      <c r="A97" s="122"/>
      <c r="B97" s="122"/>
      <c r="C97" s="95"/>
      <c r="D97" s="95"/>
      <c r="E97" s="114"/>
      <c r="F97" s="95"/>
    </row>
  </sheetData>
  <customSheetViews>
    <customSheetView guid="{C0E81CA5-1E53-4DD2-94F0-DB2CE09F7672}" scale="64" showPageBreaks="1" state="hidden" view="pageBreakPreview" topLeftCell="A42">
      <selection activeCell="C47" sqref="C47"/>
      <pageMargins left="0" right="0" top="0.5" bottom="0.5" header="0.3" footer="0.3"/>
      <printOptions horizontalCentered="1"/>
      <pageSetup scale="41" orientation="portrait" r:id="rId1"/>
      <headerFooter>
        <oddHeader>&amp;RExhibit D</oddHeader>
        <oddFooter>&amp;L&amp;D&amp;C&amp;Z&amp;F</oddFooter>
      </headerFooter>
    </customSheetView>
    <customSheetView guid="{B8D9EF33-186A-4B50-AB35-4A7A5372E63E}" scale="64" showPageBreaks="1" state="hidden" view="pageBreakPreview">
      <selection activeCell="B22" sqref="B22"/>
      <pageMargins left="0" right="0" top="0.5" bottom="0.5" header="0.3" footer="0.3"/>
      <printOptions horizontalCentered="1"/>
      <pageSetup scale="41" orientation="portrait" r:id="rId2"/>
      <headerFooter>
        <oddHeader>&amp;RExhibit D</oddHeader>
        <oddFooter>&amp;L&amp;D&amp;C&amp;Z&amp;F</oddFooter>
      </headerFooter>
    </customSheetView>
  </customSheetViews>
  <mergeCells count="14">
    <mergeCell ref="B95:C95"/>
    <mergeCell ref="B2:F2"/>
    <mergeCell ref="B10:F10"/>
    <mergeCell ref="B35:F35"/>
    <mergeCell ref="B67:F67"/>
    <mergeCell ref="B65:F65"/>
    <mergeCell ref="E7:F9"/>
    <mergeCell ref="B93:C93"/>
    <mergeCell ref="G36:G37"/>
    <mergeCell ref="B77:C77"/>
    <mergeCell ref="B4:F4"/>
    <mergeCell ref="B83:C83"/>
    <mergeCell ref="B69:F69"/>
    <mergeCell ref="B71:F71"/>
  </mergeCells>
  <phoneticPr fontId="18" type="noConversion"/>
  <conditionalFormatting sqref="G38">
    <cfRule type="cellIs" dxfId="2" priority="1" operator="greaterThan">
      <formula>0.15</formula>
    </cfRule>
  </conditionalFormatting>
  <printOptions horizontalCentered="1"/>
  <pageMargins left="0" right="0" top="0.5" bottom="0.25" header="0.3" footer="0.3"/>
  <pageSetup scale="38" orientation="portrait" r:id="rId3"/>
  <headerFooter>
    <oddHeader xml:space="preserve">&amp;R&amp;"Arial,Bold"EXHIBIT 'D'
</oddHeader>
    <oddFooter>&amp;LRevised March 2017</oddFooter>
  </headerFooter>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T74"/>
  <sheetViews>
    <sheetView zoomScale="60" zoomScaleNormal="60" zoomScaleSheetLayoutView="40" workbookViewId="0"/>
  </sheetViews>
  <sheetFormatPr defaultColWidth="8.84375" defaultRowHeight="14.5" x14ac:dyDescent="0.35"/>
  <cols>
    <col min="1" max="1" width="37.69140625" style="698" customWidth="1"/>
    <col min="2" max="2" width="16.3046875" style="578" customWidth="1"/>
    <col min="3" max="3" width="12.69140625" style="578" customWidth="1"/>
    <col min="4" max="4" width="9" style="578" customWidth="1"/>
    <col min="5" max="5" width="11.23046875" style="578" customWidth="1"/>
    <col min="6" max="6" width="10.23046875" style="694" customWidth="1"/>
    <col min="7" max="7" width="15.765625" style="578" customWidth="1"/>
    <col min="8" max="8" width="10.69140625" style="578" customWidth="1"/>
    <col min="9" max="9" width="15.765625" style="578" customWidth="1"/>
    <col min="10" max="10" width="10.07421875" style="578" customWidth="1"/>
    <col min="11" max="11" width="15.765625" style="578" customWidth="1"/>
    <col min="12" max="12" width="12.07421875" style="578" customWidth="1"/>
    <col min="13" max="13" width="15.765625" style="578" customWidth="1"/>
    <col min="14" max="14" width="15.23046875" style="578" customWidth="1"/>
    <col min="15" max="15" width="15.765625" style="578" customWidth="1"/>
    <col min="16" max="16" width="15" style="578" customWidth="1"/>
    <col min="17" max="17" width="8.84375" style="575"/>
    <col min="18" max="18" width="14.765625" style="575" bestFit="1" customWidth="1"/>
    <col min="19" max="19" width="10.53515625" style="575" customWidth="1"/>
    <col min="20" max="20" width="8.84375" style="575" hidden="1" customWidth="1"/>
    <col min="21" max="21" width="10.84375" style="575" bestFit="1" customWidth="1"/>
    <col min="22" max="16384" width="8.84375" style="575"/>
  </cols>
  <sheetData>
    <row r="1" spans="1:20" ht="17.5" customHeight="1" x14ac:dyDescent="0.35">
      <c r="A1" s="693" t="str">
        <f>'Gen.Contr. Cert. of Actual Cost'!A1:D1</f>
        <v>Version 2021</v>
      </c>
    </row>
    <row r="2" spans="1:20" ht="37.5" customHeight="1" x14ac:dyDescent="0.35">
      <c r="A2" s="882" t="s">
        <v>271</v>
      </c>
      <c r="B2" s="882"/>
      <c r="C2" s="882"/>
      <c r="D2" s="882"/>
      <c r="E2" s="882"/>
      <c r="F2" s="882"/>
      <c r="G2" s="882"/>
      <c r="H2" s="882"/>
      <c r="I2" s="882"/>
      <c r="J2" s="882"/>
      <c r="K2" s="882"/>
      <c r="L2" s="882"/>
      <c r="M2" s="882"/>
      <c r="N2" s="882"/>
      <c r="O2" s="882"/>
    </row>
    <row r="3" spans="1:20" ht="20.149999999999999" customHeight="1" x14ac:dyDescent="0.35">
      <c r="A3" s="695" t="s">
        <v>108</v>
      </c>
      <c r="B3" s="838">
        <f>'Mortgagor''s-LIHTC Cost Cert.'!B11</f>
        <v>0</v>
      </c>
      <c r="C3" s="838"/>
      <c r="D3" s="838"/>
      <c r="E3" s="838"/>
      <c r="F3" s="838"/>
      <c r="K3" s="696"/>
    </row>
    <row r="4" spans="1:20" ht="20.149999999999999" customHeight="1" x14ac:dyDescent="0.35">
      <c r="A4" s="695" t="s">
        <v>445</v>
      </c>
      <c r="B4" s="578">
        <f>'Mortgagor''s-LIHTC Cost Cert.'!B12</f>
        <v>0</v>
      </c>
      <c r="K4" s="696"/>
      <c r="L4" s="697"/>
    </row>
    <row r="5" spans="1:20" ht="20.149999999999999" customHeight="1" x14ac:dyDescent="0.35">
      <c r="A5" s="695" t="s">
        <v>446</v>
      </c>
      <c r="B5" s="578">
        <f>'Mortgagor''s-LIHTC Cost Cert.'!B14</f>
        <v>0</v>
      </c>
      <c r="F5" s="886"/>
      <c r="G5" s="886"/>
      <c r="H5" s="886"/>
      <c r="I5" s="886"/>
      <c r="J5" s="886"/>
      <c r="K5" s="886"/>
      <c r="L5" s="697"/>
    </row>
    <row r="6" spans="1:20" ht="20.149999999999999" customHeight="1" x14ac:dyDescent="0.35">
      <c r="A6" s="693"/>
      <c r="F6" s="886"/>
      <c r="G6" s="886"/>
      <c r="H6" s="886"/>
      <c r="I6" s="886"/>
      <c r="J6" s="886"/>
      <c r="K6" s="886"/>
      <c r="L6" s="883"/>
      <c r="M6" s="883"/>
      <c r="N6" s="883"/>
    </row>
    <row r="7" spans="1:20" ht="20.149999999999999" customHeight="1" x14ac:dyDescent="0.35">
      <c r="A7" s="693"/>
      <c r="K7" s="696"/>
      <c r="L7" s="697"/>
      <c r="N7" s="884" t="s">
        <v>480</v>
      </c>
      <c r="O7" s="884"/>
      <c r="P7" s="884"/>
    </row>
    <row r="8" spans="1:20" ht="15" customHeight="1" x14ac:dyDescent="0.35">
      <c r="B8" s="696"/>
      <c r="C8" s="696"/>
      <c r="K8" s="696"/>
      <c r="L8" s="697"/>
      <c r="N8" s="884"/>
      <c r="O8" s="884"/>
      <c r="P8" s="884"/>
    </row>
    <row r="9" spans="1:20" ht="45" customHeight="1" x14ac:dyDescent="0.35">
      <c r="B9" s="696"/>
      <c r="C9" s="696"/>
      <c r="K9" s="696"/>
      <c r="L9" s="699"/>
      <c r="M9" s="699"/>
      <c r="N9" s="700" t="s">
        <v>506</v>
      </c>
      <c r="O9" s="701" t="e">
        <f>'Tax Credit Gap Analysis'!C95-'Total Development Costs'!I101</f>
        <v>#DIV/0!</v>
      </c>
    </row>
    <row r="10" spans="1:20" ht="60" customHeight="1" x14ac:dyDescent="0.35">
      <c r="A10" s="702" t="s">
        <v>17</v>
      </c>
      <c r="B10" s="702" t="s">
        <v>452</v>
      </c>
      <c r="C10" s="702" t="s">
        <v>513</v>
      </c>
      <c r="D10" s="702" t="s">
        <v>447</v>
      </c>
      <c r="E10" s="702" t="s">
        <v>273</v>
      </c>
      <c r="F10" s="703" t="s">
        <v>276</v>
      </c>
      <c r="G10" s="702" t="s">
        <v>28</v>
      </c>
      <c r="H10" s="704" t="s">
        <v>448</v>
      </c>
      <c r="I10" s="705" t="s">
        <v>324</v>
      </c>
      <c r="J10" s="702" t="s">
        <v>449</v>
      </c>
      <c r="K10" s="704" t="s">
        <v>18</v>
      </c>
      <c r="L10" s="702" t="s">
        <v>450</v>
      </c>
      <c r="M10" s="702" t="s">
        <v>481</v>
      </c>
      <c r="N10" s="702" t="s">
        <v>451</v>
      </c>
      <c r="O10" s="702" t="s">
        <v>454</v>
      </c>
      <c r="P10" s="702" t="s">
        <v>482</v>
      </c>
    </row>
    <row r="11" spans="1:20" ht="30" customHeight="1" x14ac:dyDescent="0.35">
      <c r="D11" s="706"/>
      <c r="E11" s="706"/>
      <c r="F11" s="707"/>
      <c r="G11" s="708"/>
      <c r="H11" s="708"/>
      <c r="I11" s="708">
        <f>IF(H11="No",G11,G11*1.3)</f>
        <v>0</v>
      </c>
      <c r="J11" s="709" t="e">
        <f>'Total Development Costs'!$H$98</f>
        <v>#DIV/0!</v>
      </c>
      <c r="K11" s="708" t="e">
        <f>ROUND(I11*J11,0)</f>
        <v>#DIV/0!</v>
      </c>
      <c r="L11" s="709"/>
      <c r="M11" s="708" t="e">
        <f>ROUND(K11*L11,0)</f>
        <v>#DIV/0!</v>
      </c>
      <c r="N11" s="710" t="e">
        <f>ROUND(M11/$M$59,0)</f>
        <v>#DIV/0!</v>
      </c>
      <c r="O11" s="708" t="e">
        <f>ROUND($O$9*N11,0)</f>
        <v>#DIV/0!</v>
      </c>
      <c r="P11" s="711" t="e">
        <f>ROUND(O11/L11,0)</f>
        <v>#DIV/0!</v>
      </c>
      <c r="R11" s="712"/>
      <c r="S11" s="713"/>
      <c r="T11" s="713" t="s">
        <v>489</v>
      </c>
    </row>
    <row r="12" spans="1:20" ht="30" customHeight="1" x14ac:dyDescent="0.35">
      <c r="D12" s="706"/>
      <c r="E12" s="706"/>
      <c r="F12" s="707"/>
      <c r="G12" s="708"/>
      <c r="H12" s="708"/>
      <c r="I12" s="708">
        <f t="shared" ref="I12:I58" si="0">IF(H12="No",G12,G12*1.3)</f>
        <v>0</v>
      </c>
      <c r="J12" s="709" t="e">
        <f>'Total Development Costs'!$H$98</f>
        <v>#DIV/0!</v>
      </c>
      <c r="K12" s="708" t="e">
        <f t="shared" ref="K12:K58" si="1">ROUND(I12*J12,0)</f>
        <v>#DIV/0!</v>
      </c>
      <c r="L12" s="709"/>
      <c r="M12" s="708" t="e">
        <f t="shared" ref="M12:M58" si="2">ROUND(K12*L12,0)</f>
        <v>#DIV/0!</v>
      </c>
      <c r="N12" s="710" t="e">
        <f t="shared" ref="N12:N58" si="3">ROUND(M12/$M$59,0)</f>
        <v>#DIV/0!</v>
      </c>
      <c r="O12" s="708" t="e">
        <f t="shared" ref="O12:O58" si="4">ROUND($O$9*N12,0)</f>
        <v>#DIV/0!</v>
      </c>
      <c r="P12" s="711" t="e">
        <f t="shared" ref="P12:P58" si="5">ROUND(O12/L12,0)</f>
        <v>#DIV/0!</v>
      </c>
      <c r="R12" s="712"/>
      <c r="S12" s="713"/>
      <c r="T12" s="713"/>
    </row>
    <row r="13" spans="1:20" ht="30" customHeight="1" x14ac:dyDescent="0.35">
      <c r="D13" s="706"/>
      <c r="E13" s="706"/>
      <c r="F13" s="707"/>
      <c r="G13" s="708"/>
      <c r="H13" s="708"/>
      <c r="I13" s="708">
        <f t="shared" si="0"/>
        <v>0</v>
      </c>
      <c r="J13" s="709" t="e">
        <f>'Total Development Costs'!$H$98</f>
        <v>#DIV/0!</v>
      </c>
      <c r="K13" s="708" t="e">
        <f t="shared" si="1"/>
        <v>#DIV/0!</v>
      </c>
      <c r="L13" s="709"/>
      <c r="M13" s="708" t="e">
        <f t="shared" si="2"/>
        <v>#DIV/0!</v>
      </c>
      <c r="N13" s="710" t="e">
        <f t="shared" si="3"/>
        <v>#DIV/0!</v>
      </c>
      <c r="O13" s="708" t="e">
        <f t="shared" si="4"/>
        <v>#DIV/0!</v>
      </c>
      <c r="P13" s="711" t="e">
        <f t="shared" si="5"/>
        <v>#DIV/0!</v>
      </c>
      <c r="R13" s="712"/>
      <c r="S13" s="713"/>
      <c r="T13" s="713"/>
    </row>
    <row r="14" spans="1:20" ht="30" customHeight="1" x14ac:dyDescent="0.35">
      <c r="D14" s="706"/>
      <c r="E14" s="706"/>
      <c r="F14" s="707"/>
      <c r="G14" s="708"/>
      <c r="H14" s="708"/>
      <c r="I14" s="708">
        <f t="shared" si="0"/>
        <v>0</v>
      </c>
      <c r="J14" s="709" t="e">
        <f>'Total Development Costs'!$H$98</f>
        <v>#DIV/0!</v>
      </c>
      <c r="K14" s="708" t="e">
        <f t="shared" si="1"/>
        <v>#DIV/0!</v>
      </c>
      <c r="L14" s="709"/>
      <c r="M14" s="708" t="e">
        <f t="shared" si="2"/>
        <v>#DIV/0!</v>
      </c>
      <c r="N14" s="710" t="e">
        <f t="shared" si="3"/>
        <v>#DIV/0!</v>
      </c>
      <c r="O14" s="708" t="e">
        <f t="shared" si="4"/>
        <v>#DIV/0!</v>
      </c>
      <c r="P14" s="711" t="e">
        <f t="shared" si="5"/>
        <v>#DIV/0!</v>
      </c>
      <c r="R14" s="712"/>
      <c r="S14" s="713"/>
      <c r="T14" s="713" t="s">
        <v>490</v>
      </c>
    </row>
    <row r="15" spans="1:20" ht="30" customHeight="1" x14ac:dyDescent="0.35">
      <c r="D15" s="706"/>
      <c r="E15" s="706"/>
      <c r="F15" s="707"/>
      <c r="G15" s="708"/>
      <c r="H15" s="708"/>
      <c r="I15" s="708">
        <f t="shared" si="0"/>
        <v>0</v>
      </c>
      <c r="J15" s="709" t="e">
        <f>'Total Development Costs'!$H$98</f>
        <v>#DIV/0!</v>
      </c>
      <c r="K15" s="708" t="e">
        <f t="shared" si="1"/>
        <v>#DIV/0!</v>
      </c>
      <c r="L15" s="709"/>
      <c r="M15" s="708" t="e">
        <f t="shared" si="2"/>
        <v>#DIV/0!</v>
      </c>
      <c r="N15" s="710" t="e">
        <f t="shared" si="3"/>
        <v>#DIV/0!</v>
      </c>
      <c r="O15" s="708" t="e">
        <f t="shared" si="4"/>
        <v>#DIV/0!</v>
      </c>
      <c r="P15" s="711" t="e">
        <f t="shared" si="5"/>
        <v>#DIV/0!</v>
      </c>
      <c r="R15" s="712"/>
      <c r="S15" s="713"/>
      <c r="T15" s="713"/>
    </row>
    <row r="16" spans="1:20" ht="30" customHeight="1" x14ac:dyDescent="0.35">
      <c r="D16" s="706"/>
      <c r="E16" s="706"/>
      <c r="F16" s="707"/>
      <c r="G16" s="708"/>
      <c r="H16" s="708"/>
      <c r="I16" s="708">
        <f t="shared" si="0"/>
        <v>0</v>
      </c>
      <c r="J16" s="709" t="e">
        <f>'Total Development Costs'!$H$98</f>
        <v>#DIV/0!</v>
      </c>
      <c r="K16" s="708" t="e">
        <f t="shared" si="1"/>
        <v>#DIV/0!</v>
      </c>
      <c r="L16" s="709"/>
      <c r="M16" s="708" t="e">
        <f t="shared" si="2"/>
        <v>#DIV/0!</v>
      </c>
      <c r="N16" s="710" t="e">
        <f t="shared" si="3"/>
        <v>#DIV/0!</v>
      </c>
      <c r="O16" s="708" t="e">
        <f t="shared" si="4"/>
        <v>#DIV/0!</v>
      </c>
      <c r="P16" s="711" t="e">
        <f t="shared" si="5"/>
        <v>#DIV/0!</v>
      </c>
      <c r="R16" s="712"/>
      <c r="S16" s="713"/>
      <c r="T16" s="713" t="s">
        <v>511</v>
      </c>
    </row>
    <row r="17" spans="1:20" ht="30" customHeight="1" x14ac:dyDescent="0.35">
      <c r="D17" s="706"/>
      <c r="E17" s="706"/>
      <c r="F17" s="707"/>
      <c r="G17" s="708"/>
      <c r="H17" s="708"/>
      <c r="I17" s="708">
        <f t="shared" si="0"/>
        <v>0</v>
      </c>
      <c r="J17" s="709" t="e">
        <f>'Total Development Costs'!$H$98</f>
        <v>#DIV/0!</v>
      </c>
      <c r="K17" s="708" t="e">
        <f t="shared" si="1"/>
        <v>#DIV/0!</v>
      </c>
      <c r="L17" s="709"/>
      <c r="M17" s="708" t="e">
        <f t="shared" si="2"/>
        <v>#DIV/0!</v>
      </c>
      <c r="N17" s="710" t="e">
        <f t="shared" si="3"/>
        <v>#DIV/0!</v>
      </c>
      <c r="O17" s="708" t="e">
        <f t="shared" si="4"/>
        <v>#DIV/0!</v>
      </c>
      <c r="P17" s="711" t="e">
        <f t="shared" si="5"/>
        <v>#DIV/0!</v>
      </c>
      <c r="R17" s="712"/>
      <c r="S17" s="713"/>
      <c r="T17" s="575" t="s">
        <v>512</v>
      </c>
    </row>
    <row r="18" spans="1:20" ht="30" customHeight="1" x14ac:dyDescent="0.35">
      <c r="D18" s="706"/>
      <c r="E18" s="706"/>
      <c r="F18" s="707"/>
      <c r="G18" s="708"/>
      <c r="H18" s="708"/>
      <c r="I18" s="708">
        <f t="shared" si="0"/>
        <v>0</v>
      </c>
      <c r="J18" s="709" t="e">
        <f>'Total Development Costs'!$H$98</f>
        <v>#DIV/0!</v>
      </c>
      <c r="K18" s="708" t="e">
        <f t="shared" si="1"/>
        <v>#DIV/0!</v>
      </c>
      <c r="L18" s="709"/>
      <c r="M18" s="708" t="e">
        <f t="shared" si="2"/>
        <v>#DIV/0!</v>
      </c>
      <c r="N18" s="710" t="e">
        <f t="shared" si="3"/>
        <v>#DIV/0!</v>
      </c>
      <c r="O18" s="708" t="e">
        <f t="shared" si="4"/>
        <v>#DIV/0!</v>
      </c>
      <c r="P18" s="711" t="e">
        <f t="shared" si="5"/>
        <v>#DIV/0!</v>
      </c>
      <c r="R18" s="714"/>
      <c r="S18" s="713"/>
    </row>
    <row r="19" spans="1:20" ht="30" customHeight="1" x14ac:dyDescent="0.35">
      <c r="D19" s="706"/>
      <c r="E19" s="706"/>
      <c r="F19" s="707"/>
      <c r="G19" s="708"/>
      <c r="H19" s="708"/>
      <c r="I19" s="708">
        <f t="shared" si="0"/>
        <v>0</v>
      </c>
      <c r="J19" s="709" t="e">
        <f>'Total Development Costs'!$H$98</f>
        <v>#DIV/0!</v>
      </c>
      <c r="K19" s="708" t="e">
        <f t="shared" si="1"/>
        <v>#DIV/0!</v>
      </c>
      <c r="L19" s="709"/>
      <c r="M19" s="708" t="e">
        <f t="shared" si="2"/>
        <v>#DIV/0!</v>
      </c>
      <c r="N19" s="710" t="e">
        <f t="shared" si="3"/>
        <v>#DIV/0!</v>
      </c>
      <c r="O19" s="708" t="e">
        <f t="shared" si="4"/>
        <v>#DIV/0!</v>
      </c>
      <c r="P19" s="711" t="e">
        <f t="shared" si="5"/>
        <v>#DIV/0!</v>
      </c>
      <c r="R19" s="714"/>
      <c r="S19" s="713"/>
    </row>
    <row r="20" spans="1:20" ht="30" customHeight="1" x14ac:dyDescent="0.35">
      <c r="D20" s="706"/>
      <c r="E20" s="706"/>
      <c r="F20" s="707"/>
      <c r="G20" s="708"/>
      <c r="H20" s="708"/>
      <c r="I20" s="708">
        <f t="shared" si="0"/>
        <v>0</v>
      </c>
      <c r="J20" s="709" t="e">
        <f>'Total Development Costs'!$H$98</f>
        <v>#DIV/0!</v>
      </c>
      <c r="K20" s="708" t="e">
        <f t="shared" si="1"/>
        <v>#DIV/0!</v>
      </c>
      <c r="L20" s="709"/>
      <c r="M20" s="708" t="e">
        <f t="shared" si="2"/>
        <v>#DIV/0!</v>
      </c>
      <c r="N20" s="710" t="e">
        <f t="shared" si="3"/>
        <v>#DIV/0!</v>
      </c>
      <c r="O20" s="708" t="e">
        <f t="shared" si="4"/>
        <v>#DIV/0!</v>
      </c>
      <c r="P20" s="711" t="e">
        <f t="shared" si="5"/>
        <v>#DIV/0!</v>
      </c>
      <c r="R20" s="714"/>
      <c r="S20" s="713"/>
    </row>
    <row r="21" spans="1:20" ht="30" customHeight="1" x14ac:dyDescent="0.35">
      <c r="D21" s="706"/>
      <c r="E21" s="706"/>
      <c r="F21" s="707"/>
      <c r="G21" s="708"/>
      <c r="H21" s="708"/>
      <c r="I21" s="708">
        <f t="shared" si="0"/>
        <v>0</v>
      </c>
      <c r="J21" s="709" t="e">
        <f>'Total Development Costs'!$H$98</f>
        <v>#DIV/0!</v>
      </c>
      <c r="K21" s="708" t="e">
        <f t="shared" si="1"/>
        <v>#DIV/0!</v>
      </c>
      <c r="L21" s="709"/>
      <c r="M21" s="708" t="e">
        <f t="shared" si="2"/>
        <v>#DIV/0!</v>
      </c>
      <c r="N21" s="710" t="e">
        <f t="shared" si="3"/>
        <v>#DIV/0!</v>
      </c>
      <c r="O21" s="708" t="e">
        <f t="shared" si="4"/>
        <v>#DIV/0!</v>
      </c>
      <c r="P21" s="711" t="e">
        <f t="shared" si="5"/>
        <v>#DIV/0!</v>
      </c>
      <c r="R21" s="714"/>
      <c r="S21" s="713"/>
    </row>
    <row r="22" spans="1:20" ht="30" customHeight="1" x14ac:dyDescent="0.35">
      <c r="D22" s="706"/>
      <c r="E22" s="706"/>
      <c r="F22" s="707"/>
      <c r="G22" s="708"/>
      <c r="H22" s="708"/>
      <c r="I22" s="708">
        <f t="shared" si="0"/>
        <v>0</v>
      </c>
      <c r="J22" s="709" t="e">
        <f>'Total Development Costs'!$H$98</f>
        <v>#DIV/0!</v>
      </c>
      <c r="K22" s="708" t="e">
        <f t="shared" si="1"/>
        <v>#DIV/0!</v>
      </c>
      <c r="L22" s="709"/>
      <c r="M22" s="708" t="e">
        <f t="shared" si="2"/>
        <v>#DIV/0!</v>
      </c>
      <c r="N22" s="710" t="e">
        <f t="shared" si="3"/>
        <v>#DIV/0!</v>
      </c>
      <c r="O22" s="708" t="e">
        <f t="shared" si="4"/>
        <v>#DIV/0!</v>
      </c>
      <c r="P22" s="711" t="e">
        <f t="shared" si="5"/>
        <v>#DIV/0!</v>
      </c>
      <c r="R22" s="714"/>
      <c r="S22" s="713"/>
    </row>
    <row r="23" spans="1:20" ht="30" customHeight="1" x14ac:dyDescent="0.35">
      <c r="A23" s="575"/>
      <c r="B23" s="575"/>
      <c r="D23" s="575"/>
      <c r="E23" s="575"/>
      <c r="F23" s="575"/>
      <c r="G23" s="575"/>
      <c r="H23" s="708"/>
      <c r="I23" s="708">
        <f t="shared" si="0"/>
        <v>0</v>
      </c>
      <c r="J23" s="709" t="e">
        <f>'Total Development Costs'!$H$98</f>
        <v>#DIV/0!</v>
      </c>
      <c r="K23" s="708" t="e">
        <f t="shared" si="1"/>
        <v>#DIV/0!</v>
      </c>
      <c r="L23" s="709"/>
      <c r="M23" s="708" t="e">
        <f t="shared" si="2"/>
        <v>#DIV/0!</v>
      </c>
      <c r="N23" s="710" t="e">
        <f t="shared" si="3"/>
        <v>#DIV/0!</v>
      </c>
      <c r="O23" s="708" t="e">
        <f t="shared" si="4"/>
        <v>#DIV/0!</v>
      </c>
      <c r="P23" s="711" t="e">
        <f t="shared" si="5"/>
        <v>#DIV/0!</v>
      </c>
      <c r="R23" s="714"/>
      <c r="S23" s="713"/>
    </row>
    <row r="24" spans="1:20" ht="30" customHeight="1" x14ac:dyDescent="0.35">
      <c r="A24" s="575"/>
      <c r="B24" s="575"/>
      <c r="D24" s="575"/>
      <c r="E24" s="575"/>
      <c r="F24" s="575"/>
      <c r="G24" s="575"/>
      <c r="H24" s="708"/>
      <c r="I24" s="708">
        <f t="shared" si="0"/>
        <v>0</v>
      </c>
      <c r="J24" s="709" t="e">
        <f>'Total Development Costs'!$H$98</f>
        <v>#DIV/0!</v>
      </c>
      <c r="K24" s="708" t="e">
        <f t="shared" si="1"/>
        <v>#DIV/0!</v>
      </c>
      <c r="L24" s="709"/>
      <c r="M24" s="708" t="e">
        <f t="shared" si="2"/>
        <v>#DIV/0!</v>
      </c>
      <c r="N24" s="710" t="e">
        <f t="shared" si="3"/>
        <v>#DIV/0!</v>
      </c>
      <c r="O24" s="708" t="e">
        <f t="shared" si="4"/>
        <v>#DIV/0!</v>
      </c>
      <c r="P24" s="711" t="e">
        <f t="shared" si="5"/>
        <v>#DIV/0!</v>
      </c>
      <c r="R24" s="714"/>
      <c r="S24" s="713"/>
    </row>
    <row r="25" spans="1:20" ht="30" customHeight="1" x14ac:dyDescent="0.35">
      <c r="A25" s="575"/>
      <c r="B25" s="575"/>
      <c r="D25" s="575"/>
      <c r="E25" s="575"/>
      <c r="F25" s="575"/>
      <c r="G25" s="575"/>
      <c r="H25" s="708"/>
      <c r="I25" s="708">
        <f t="shared" si="0"/>
        <v>0</v>
      </c>
      <c r="J25" s="709" t="e">
        <f>'Total Development Costs'!$H$98</f>
        <v>#DIV/0!</v>
      </c>
      <c r="K25" s="708" t="e">
        <f t="shared" si="1"/>
        <v>#DIV/0!</v>
      </c>
      <c r="L25" s="709"/>
      <c r="M25" s="708" t="e">
        <f t="shared" si="2"/>
        <v>#DIV/0!</v>
      </c>
      <c r="N25" s="710" t="e">
        <f t="shared" si="3"/>
        <v>#DIV/0!</v>
      </c>
      <c r="O25" s="708" t="e">
        <f t="shared" si="4"/>
        <v>#DIV/0!</v>
      </c>
      <c r="P25" s="711" t="e">
        <f t="shared" si="5"/>
        <v>#DIV/0!</v>
      </c>
      <c r="R25" s="714"/>
      <c r="S25" s="713"/>
    </row>
    <row r="26" spans="1:20" ht="30" customHeight="1" x14ac:dyDescent="0.35">
      <c r="A26" s="575"/>
      <c r="B26" s="575"/>
      <c r="D26" s="575"/>
      <c r="E26" s="575"/>
      <c r="F26" s="575"/>
      <c r="G26" s="575"/>
      <c r="H26" s="708"/>
      <c r="I26" s="708">
        <f t="shared" si="0"/>
        <v>0</v>
      </c>
      <c r="J26" s="709" t="e">
        <f>'Total Development Costs'!$H$98</f>
        <v>#DIV/0!</v>
      </c>
      <c r="K26" s="708" t="e">
        <f t="shared" si="1"/>
        <v>#DIV/0!</v>
      </c>
      <c r="L26" s="709"/>
      <c r="M26" s="708" t="e">
        <f t="shared" si="2"/>
        <v>#DIV/0!</v>
      </c>
      <c r="N26" s="710" t="e">
        <f t="shared" si="3"/>
        <v>#DIV/0!</v>
      </c>
      <c r="O26" s="708" t="e">
        <f t="shared" si="4"/>
        <v>#DIV/0!</v>
      </c>
      <c r="P26" s="711" t="e">
        <f t="shared" si="5"/>
        <v>#DIV/0!</v>
      </c>
      <c r="R26" s="714"/>
      <c r="S26" s="713"/>
    </row>
    <row r="27" spans="1:20" ht="30" customHeight="1" x14ac:dyDescent="0.35">
      <c r="D27" s="706"/>
      <c r="E27" s="706"/>
      <c r="F27" s="707"/>
      <c r="G27" s="708"/>
      <c r="H27" s="708"/>
      <c r="I27" s="708">
        <f t="shared" si="0"/>
        <v>0</v>
      </c>
      <c r="J27" s="709" t="e">
        <f>'Total Development Costs'!$H$98</f>
        <v>#DIV/0!</v>
      </c>
      <c r="K27" s="708" t="e">
        <f t="shared" si="1"/>
        <v>#DIV/0!</v>
      </c>
      <c r="L27" s="709"/>
      <c r="M27" s="708" t="e">
        <f t="shared" si="2"/>
        <v>#DIV/0!</v>
      </c>
      <c r="N27" s="710" t="e">
        <f t="shared" si="3"/>
        <v>#DIV/0!</v>
      </c>
      <c r="O27" s="708" t="e">
        <f t="shared" si="4"/>
        <v>#DIV/0!</v>
      </c>
      <c r="P27" s="711" t="e">
        <f t="shared" si="5"/>
        <v>#DIV/0!</v>
      </c>
      <c r="R27" s="714"/>
      <c r="S27" s="713"/>
    </row>
    <row r="28" spans="1:20" ht="30" customHeight="1" x14ac:dyDescent="0.35">
      <c r="D28" s="706"/>
      <c r="E28" s="706"/>
      <c r="F28" s="707"/>
      <c r="G28" s="708"/>
      <c r="H28" s="708"/>
      <c r="I28" s="708">
        <f t="shared" si="0"/>
        <v>0</v>
      </c>
      <c r="J28" s="709" t="e">
        <f>'Total Development Costs'!$H$98</f>
        <v>#DIV/0!</v>
      </c>
      <c r="K28" s="708" t="e">
        <f t="shared" si="1"/>
        <v>#DIV/0!</v>
      </c>
      <c r="L28" s="709"/>
      <c r="M28" s="708" t="e">
        <f t="shared" si="2"/>
        <v>#DIV/0!</v>
      </c>
      <c r="N28" s="710" t="e">
        <f t="shared" si="3"/>
        <v>#DIV/0!</v>
      </c>
      <c r="O28" s="708" t="e">
        <f t="shared" si="4"/>
        <v>#DIV/0!</v>
      </c>
      <c r="P28" s="711" t="e">
        <f t="shared" si="5"/>
        <v>#DIV/0!</v>
      </c>
      <c r="R28" s="714"/>
      <c r="S28" s="713"/>
    </row>
    <row r="29" spans="1:20" ht="30" customHeight="1" x14ac:dyDescent="0.35">
      <c r="D29" s="706"/>
      <c r="E29" s="706"/>
      <c r="F29" s="707"/>
      <c r="G29" s="708"/>
      <c r="H29" s="708"/>
      <c r="I29" s="708">
        <f t="shared" si="0"/>
        <v>0</v>
      </c>
      <c r="J29" s="709" t="e">
        <f>'Total Development Costs'!$H$98</f>
        <v>#DIV/0!</v>
      </c>
      <c r="K29" s="708" t="e">
        <f t="shared" si="1"/>
        <v>#DIV/0!</v>
      </c>
      <c r="L29" s="709"/>
      <c r="M29" s="708" t="e">
        <f t="shared" si="2"/>
        <v>#DIV/0!</v>
      </c>
      <c r="N29" s="710" t="e">
        <f t="shared" si="3"/>
        <v>#DIV/0!</v>
      </c>
      <c r="O29" s="708" t="e">
        <f t="shared" si="4"/>
        <v>#DIV/0!</v>
      </c>
      <c r="P29" s="711" t="e">
        <f t="shared" si="5"/>
        <v>#DIV/0!</v>
      </c>
      <c r="R29" s="714"/>
      <c r="S29" s="713"/>
    </row>
    <row r="30" spans="1:20" ht="30" customHeight="1" x14ac:dyDescent="0.35">
      <c r="D30" s="706"/>
      <c r="E30" s="706"/>
      <c r="F30" s="707"/>
      <c r="G30" s="708"/>
      <c r="H30" s="708"/>
      <c r="I30" s="708">
        <f t="shared" si="0"/>
        <v>0</v>
      </c>
      <c r="J30" s="709" t="e">
        <f>'Total Development Costs'!$H$98</f>
        <v>#DIV/0!</v>
      </c>
      <c r="K30" s="708" t="e">
        <f t="shared" si="1"/>
        <v>#DIV/0!</v>
      </c>
      <c r="L30" s="709"/>
      <c r="M30" s="708" t="e">
        <f t="shared" si="2"/>
        <v>#DIV/0!</v>
      </c>
      <c r="N30" s="710" t="e">
        <f t="shared" si="3"/>
        <v>#DIV/0!</v>
      </c>
      <c r="O30" s="708" t="e">
        <f t="shared" si="4"/>
        <v>#DIV/0!</v>
      </c>
      <c r="P30" s="711" t="e">
        <f t="shared" si="5"/>
        <v>#DIV/0!</v>
      </c>
      <c r="R30" s="714"/>
      <c r="S30" s="713"/>
    </row>
    <row r="31" spans="1:20" ht="30" customHeight="1" x14ac:dyDescent="0.35">
      <c r="D31" s="706"/>
      <c r="E31" s="706"/>
      <c r="F31" s="707"/>
      <c r="G31" s="708"/>
      <c r="H31" s="708"/>
      <c r="I31" s="708">
        <f t="shared" si="0"/>
        <v>0</v>
      </c>
      <c r="J31" s="709" t="e">
        <f>'Total Development Costs'!$H$98</f>
        <v>#DIV/0!</v>
      </c>
      <c r="K31" s="708" t="e">
        <f t="shared" si="1"/>
        <v>#DIV/0!</v>
      </c>
      <c r="L31" s="709"/>
      <c r="M31" s="708" t="e">
        <f t="shared" si="2"/>
        <v>#DIV/0!</v>
      </c>
      <c r="N31" s="710" t="e">
        <f t="shared" si="3"/>
        <v>#DIV/0!</v>
      </c>
      <c r="O31" s="708" t="e">
        <f t="shared" si="4"/>
        <v>#DIV/0!</v>
      </c>
      <c r="P31" s="711" t="e">
        <f t="shared" si="5"/>
        <v>#DIV/0!</v>
      </c>
      <c r="R31" s="714"/>
      <c r="S31" s="713"/>
    </row>
    <row r="32" spans="1:20" ht="30" customHeight="1" x14ac:dyDescent="0.35">
      <c r="D32" s="706"/>
      <c r="E32" s="706"/>
      <c r="F32" s="707"/>
      <c r="G32" s="708"/>
      <c r="H32" s="708"/>
      <c r="I32" s="708">
        <f t="shared" si="0"/>
        <v>0</v>
      </c>
      <c r="J32" s="709" t="e">
        <f>'Total Development Costs'!$H$98</f>
        <v>#DIV/0!</v>
      </c>
      <c r="K32" s="708" t="e">
        <f t="shared" si="1"/>
        <v>#DIV/0!</v>
      </c>
      <c r="L32" s="709"/>
      <c r="M32" s="708" t="e">
        <f t="shared" si="2"/>
        <v>#DIV/0!</v>
      </c>
      <c r="N32" s="710" t="e">
        <f t="shared" si="3"/>
        <v>#DIV/0!</v>
      </c>
      <c r="O32" s="708" t="e">
        <f t="shared" si="4"/>
        <v>#DIV/0!</v>
      </c>
      <c r="P32" s="711" t="e">
        <f t="shared" si="5"/>
        <v>#DIV/0!</v>
      </c>
      <c r="R32" s="714"/>
      <c r="S32" s="713"/>
    </row>
    <row r="33" spans="4:19" ht="30" customHeight="1" x14ac:dyDescent="0.35">
      <c r="D33" s="706"/>
      <c r="E33" s="706"/>
      <c r="F33" s="707"/>
      <c r="G33" s="708"/>
      <c r="H33" s="708"/>
      <c r="I33" s="708">
        <f t="shared" si="0"/>
        <v>0</v>
      </c>
      <c r="J33" s="709" t="e">
        <f>'Total Development Costs'!$H$98</f>
        <v>#DIV/0!</v>
      </c>
      <c r="K33" s="708" t="e">
        <f t="shared" si="1"/>
        <v>#DIV/0!</v>
      </c>
      <c r="L33" s="709"/>
      <c r="M33" s="708" t="e">
        <f t="shared" si="2"/>
        <v>#DIV/0!</v>
      </c>
      <c r="N33" s="710" t="e">
        <f t="shared" si="3"/>
        <v>#DIV/0!</v>
      </c>
      <c r="O33" s="708" t="e">
        <f t="shared" si="4"/>
        <v>#DIV/0!</v>
      </c>
      <c r="P33" s="711" t="e">
        <f t="shared" si="5"/>
        <v>#DIV/0!</v>
      </c>
      <c r="R33" s="714"/>
      <c r="S33" s="713"/>
    </row>
    <row r="34" spans="4:19" ht="30" customHeight="1" x14ac:dyDescent="0.35">
      <c r="D34" s="706"/>
      <c r="E34" s="706"/>
      <c r="F34" s="707"/>
      <c r="G34" s="708"/>
      <c r="H34" s="708"/>
      <c r="I34" s="708">
        <f t="shared" si="0"/>
        <v>0</v>
      </c>
      <c r="J34" s="709" t="e">
        <f>'Total Development Costs'!$H$98</f>
        <v>#DIV/0!</v>
      </c>
      <c r="K34" s="708" t="e">
        <f t="shared" si="1"/>
        <v>#DIV/0!</v>
      </c>
      <c r="L34" s="709"/>
      <c r="M34" s="708" t="e">
        <f t="shared" si="2"/>
        <v>#DIV/0!</v>
      </c>
      <c r="N34" s="710" t="e">
        <f t="shared" si="3"/>
        <v>#DIV/0!</v>
      </c>
      <c r="O34" s="708" t="e">
        <f t="shared" si="4"/>
        <v>#DIV/0!</v>
      </c>
      <c r="P34" s="711" t="e">
        <f t="shared" si="5"/>
        <v>#DIV/0!</v>
      </c>
      <c r="R34" s="714"/>
      <c r="S34" s="713"/>
    </row>
    <row r="35" spans="4:19" ht="30" customHeight="1" x14ac:dyDescent="0.35">
      <c r="D35" s="706"/>
      <c r="E35" s="706"/>
      <c r="F35" s="707"/>
      <c r="G35" s="708"/>
      <c r="H35" s="708"/>
      <c r="I35" s="708">
        <f t="shared" si="0"/>
        <v>0</v>
      </c>
      <c r="J35" s="709" t="e">
        <f>'Total Development Costs'!$H$98</f>
        <v>#DIV/0!</v>
      </c>
      <c r="K35" s="708" t="e">
        <f t="shared" si="1"/>
        <v>#DIV/0!</v>
      </c>
      <c r="L35" s="709"/>
      <c r="M35" s="708" t="e">
        <f t="shared" si="2"/>
        <v>#DIV/0!</v>
      </c>
      <c r="N35" s="710" t="e">
        <f t="shared" si="3"/>
        <v>#DIV/0!</v>
      </c>
      <c r="O35" s="708" t="e">
        <f t="shared" si="4"/>
        <v>#DIV/0!</v>
      </c>
      <c r="P35" s="711" t="e">
        <f t="shared" si="5"/>
        <v>#DIV/0!</v>
      </c>
      <c r="R35" s="714"/>
      <c r="S35" s="713"/>
    </row>
    <row r="36" spans="4:19" ht="30" customHeight="1" x14ac:dyDescent="0.35">
      <c r="D36" s="706"/>
      <c r="E36" s="706"/>
      <c r="F36" s="707"/>
      <c r="G36" s="708"/>
      <c r="H36" s="708"/>
      <c r="I36" s="708">
        <f t="shared" si="0"/>
        <v>0</v>
      </c>
      <c r="J36" s="709" t="e">
        <f>'Total Development Costs'!$H$98</f>
        <v>#DIV/0!</v>
      </c>
      <c r="K36" s="708" t="e">
        <f t="shared" si="1"/>
        <v>#DIV/0!</v>
      </c>
      <c r="L36" s="709"/>
      <c r="M36" s="708" t="e">
        <f t="shared" si="2"/>
        <v>#DIV/0!</v>
      </c>
      <c r="N36" s="710" t="e">
        <f t="shared" si="3"/>
        <v>#DIV/0!</v>
      </c>
      <c r="O36" s="708" t="e">
        <f t="shared" si="4"/>
        <v>#DIV/0!</v>
      </c>
      <c r="P36" s="711" t="e">
        <f t="shared" si="5"/>
        <v>#DIV/0!</v>
      </c>
      <c r="R36" s="714"/>
      <c r="S36" s="713"/>
    </row>
    <row r="37" spans="4:19" ht="30" customHeight="1" x14ac:dyDescent="0.35">
      <c r="D37" s="706"/>
      <c r="E37" s="706"/>
      <c r="F37" s="707"/>
      <c r="G37" s="708"/>
      <c r="H37" s="708"/>
      <c r="I37" s="708">
        <f t="shared" si="0"/>
        <v>0</v>
      </c>
      <c r="J37" s="709" t="e">
        <f>'Total Development Costs'!$H$98</f>
        <v>#DIV/0!</v>
      </c>
      <c r="K37" s="708" t="e">
        <f t="shared" si="1"/>
        <v>#DIV/0!</v>
      </c>
      <c r="L37" s="709"/>
      <c r="M37" s="708" t="e">
        <f t="shared" si="2"/>
        <v>#DIV/0!</v>
      </c>
      <c r="N37" s="710" t="e">
        <f t="shared" si="3"/>
        <v>#DIV/0!</v>
      </c>
      <c r="O37" s="708" t="e">
        <f t="shared" si="4"/>
        <v>#DIV/0!</v>
      </c>
      <c r="P37" s="711" t="e">
        <f t="shared" si="5"/>
        <v>#DIV/0!</v>
      </c>
      <c r="R37" s="714"/>
      <c r="S37" s="713"/>
    </row>
    <row r="38" spans="4:19" ht="30" customHeight="1" x14ac:dyDescent="0.35">
      <c r="D38" s="706"/>
      <c r="E38" s="706"/>
      <c r="F38" s="707"/>
      <c r="G38" s="708"/>
      <c r="H38" s="708"/>
      <c r="I38" s="708">
        <f t="shared" si="0"/>
        <v>0</v>
      </c>
      <c r="J38" s="709" t="e">
        <f>'Total Development Costs'!$H$98</f>
        <v>#DIV/0!</v>
      </c>
      <c r="K38" s="708" t="e">
        <f t="shared" si="1"/>
        <v>#DIV/0!</v>
      </c>
      <c r="L38" s="709"/>
      <c r="M38" s="708" t="e">
        <f t="shared" si="2"/>
        <v>#DIV/0!</v>
      </c>
      <c r="N38" s="710" t="e">
        <f t="shared" si="3"/>
        <v>#DIV/0!</v>
      </c>
      <c r="O38" s="708" t="e">
        <f t="shared" si="4"/>
        <v>#DIV/0!</v>
      </c>
      <c r="P38" s="711" t="e">
        <f t="shared" si="5"/>
        <v>#DIV/0!</v>
      </c>
      <c r="R38" s="714"/>
      <c r="S38" s="713"/>
    </row>
    <row r="39" spans="4:19" ht="30" customHeight="1" x14ac:dyDescent="0.35">
      <c r="D39" s="706"/>
      <c r="E39" s="706"/>
      <c r="F39" s="707"/>
      <c r="G39" s="708"/>
      <c r="H39" s="708"/>
      <c r="I39" s="708">
        <f t="shared" si="0"/>
        <v>0</v>
      </c>
      <c r="J39" s="709" t="e">
        <f>'Total Development Costs'!$H$98</f>
        <v>#DIV/0!</v>
      </c>
      <c r="K39" s="708" t="e">
        <f t="shared" si="1"/>
        <v>#DIV/0!</v>
      </c>
      <c r="L39" s="709"/>
      <c r="M39" s="708" t="e">
        <f t="shared" si="2"/>
        <v>#DIV/0!</v>
      </c>
      <c r="N39" s="710" t="e">
        <f t="shared" si="3"/>
        <v>#DIV/0!</v>
      </c>
      <c r="O39" s="708" t="e">
        <f t="shared" si="4"/>
        <v>#DIV/0!</v>
      </c>
      <c r="P39" s="711" t="e">
        <f t="shared" si="5"/>
        <v>#DIV/0!</v>
      </c>
      <c r="R39" s="714"/>
      <c r="S39" s="713"/>
    </row>
    <row r="40" spans="4:19" ht="30" customHeight="1" x14ac:dyDescent="0.35">
      <c r="D40" s="706"/>
      <c r="E40" s="706"/>
      <c r="F40" s="707"/>
      <c r="G40" s="708"/>
      <c r="H40" s="708"/>
      <c r="I40" s="708">
        <f t="shared" si="0"/>
        <v>0</v>
      </c>
      <c r="J40" s="709" t="e">
        <f>'Total Development Costs'!$H$98</f>
        <v>#DIV/0!</v>
      </c>
      <c r="K40" s="708" t="e">
        <f t="shared" si="1"/>
        <v>#DIV/0!</v>
      </c>
      <c r="L40" s="709"/>
      <c r="M40" s="708" t="e">
        <f t="shared" si="2"/>
        <v>#DIV/0!</v>
      </c>
      <c r="N40" s="710" t="e">
        <f t="shared" si="3"/>
        <v>#DIV/0!</v>
      </c>
      <c r="O40" s="708" t="e">
        <f t="shared" si="4"/>
        <v>#DIV/0!</v>
      </c>
      <c r="P40" s="711" t="e">
        <f t="shared" si="5"/>
        <v>#DIV/0!</v>
      </c>
      <c r="R40" s="714"/>
      <c r="S40" s="713"/>
    </row>
    <row r="41" spans="4:19" ht="30" customHeight="1" x14ac:dyDescent="0.35">
      <c r="D41" s="706"/>
      <c r="E41" s="706"/>
      <c r="F41" s="707"/>
      <c r="G41" s="708"/>
      <c r="H41" s="708"/>
      <c r="I41" s="708">
        <f t="shared" si="0"/>
        <v>0</v>
      </c>
      <c r="J41" s="709" t="e">
        <f>'Total Development Costs'!$H$98</f>
        <v>#DIV/0!</v>
      </c>
      <c r="K41" s="708" t="e">
        <f t="shared" si="1"/>
        <v>#DIV/0!</v>
      </c>
      <c r="L41" s="709"/>
      <c r="M41" s="708" t="e">
        <f t="shared" si="2"/>
        <v>#DIV/0!</v>
      </c>
      <c r="N41" s="710" t="e">
        <f t="shared" si="3"/>
        <v>#DIV/0!</v>
      </c>
      <c r="O41" s="708" t="e">
        <f t="shared" si="4"/>
        <v>#DIV/0!</v>
      </c>
      <c r="P41" s="711" t="e">
        <f t="shared" si="5"/>
        <v>#DIV/0!</v>
      </c>
      <c r="R41" s="714"/>
      <c r="S41" s="713"/>
    </row>
    <row r="42" spans="4:19" ht="30" customHeight="1" x14ac:dyDescent="0.35">
      <c r="D42" s="706"/>
      <c r="E42" s="706"/>
      <c r="F42" s="707"/>
      <c r="G42" s="708"/>
      <c r="H42" s="708"/>
      <c r="I42" s="708">
        <f t="shared" si="0"/>
        <v>0</v>
      </c>
      <c r="J42" s="709" t="e">
        <f>'Total Development Costs'!$H$98</f>
        <v>#DIV/0!</v>
      </c>
      <c r="K42" s="708" t="e">
        <f t="shared" si="1"/>
        <v>#DIV/0!</v>
      </c>
      <c r="L42" s="709"/>
      <c r="M42" s="708" t="e">
        <f t="shared" si="2"/>
        <v>#DIV/0!</v>
      </c>
      <c r="N42" s="710" t="e">
        <f t="shared" si="3"/>
        <v>#DIV/0!</v>
      </c>
      <c r="O42" s="708" t="e">
        <f t="shared" si="4"/>
        <v>#DIV/0!</v>
      </c>
      <c r="P42" s="711" t="e">
        <f t="shared" si="5"/>
        <v>#DIV/0!</v>
      </c>
      <c r="R42" s="714"/>
      <c r="S42" s="713"/>
    </row>
    <row r="43" spans="4:19" ht="30" customHeight="1" x14ac:dyDescent="0.35">
      <c r="D43" s="706"/>
      <c r="E43" s="706"/>
      <c r="F43" s="707"/>
      <c r="G43" s="708"/>
      <c r="H43" s="708"/>
      <c r="I43" s="708">
        <f t="shared" si="0"/>
        <v>0</v>
      </c>
      <c r="J43" s="709" t="e">
        <f>'Total Development Costs'!$H$98</f>
        <v>#DIV/0!</v>
      </c>
      <c r="K43" s="708" t="e">
        <f t="shared" si="1"/>
        <v>#DIV/0!</v>
      </c>
      <c r="L43" s="709"/>
      <c r="M43" s="708" t="e">
        <f t="shared" si="2"/>
        <v>#DIV/0!</v>
      </c>
      <c r="N43" s="710" t="e">
        <f t="shared" si="3"/>
        <v>#DIV/0!</v>
      </c>
      <c r="O43" s="708" t="e">
        <f t="shared" si="4"/>
        <v>#DIV/0!</v>
      </c>
      <c r="P43" s="711" t="e">
        <f t="shared" si="5"/>
        <v>#DIV/0!</v>
      </c>
      <c r="R43" s="714"/>
      <c r="S43" s="713"/>
    </row>
    <row r="44" spans="4:19" ht="30" customHeight="1" x14ac:dyDescent="0.35">
      <c r="D44" s="706"/>
      <c r="E44" s="706"/>
      <c r="F44" s="707"/>
      <c r="G44" s="708"/>
      <c r="H44" s="708"/>
      <c r="I44" s="708">
        <f t="shared" si="0"/>
        <v>0</v>
      </c>
      <c r="J44" s="709" t="e">
        <f>'Total Development Costs'!$H$98</f>
        <v>#DIV/0!</v>
      </c>
      <c r="K44" s="708" t="e">
        <f t="shared" si="1"/>
        <v>#DIV/0!</v>
      </c>
      <c r="L44" s="709"/>
      <c r="M44" s="708" t="e">
        <f t="shared" si="2"/>
        <v>#DIV/0!</v>
      </c>
      <c r="N44" s="710" t="e">
        <f t="shared" si="3"/>
        <v>#DIV/0!</v>
      </c>
      <c r="O44" s="708" t="e">
        <f t="shared" si="4"/>
        <v>#DIV/0!</v>
      </c>
      <c r="P44" s="711" t="e">
        <f t="shared" si="5"/>
        <v>#DIV/0!</v>
      </c>
      <c r="R44" s="714"/>
      <c r="S44" s="713"/>
    </row>
    <row r="45" spans="4:19" ht="30" customHeight="1" x14ac:dyDescent="0.35">
      <c r="D45" s="706"/>
      <c r="E45" s="706"/>
      <c r="F45" s="707"/>
      <c r="G45" s="708"/>
      <c r="H45" s="708"/>
      <c r="I45" s="708">
        <f t="shared" si="0"/>
        <v>0</v>
      </c>
      <c r="J45" s="709" t="e">
        <f>'Total Development Costs'!$H$98</f>
        <v>#DIV/0!</v>
      </c>
      <c r="K45" s="708" t="e">
        <f t="shared" si="1"/>
        <v>#DIV/0!</v>
      </c>
      <c r="L45" s="709"/>
      <c r="M45" s="708" t="e">
        <f t="shared" si="2"/>
        <v>#DIV/0!</v>
      </c>
      <c r="N45" s="710" t="e">
        <f t="shared" si="3"/>
        <v>#DIV/0!</v>
      </c>
      <c r="O45" s="708" t="e">
        <f t="shared" si="4"/>
        <v>#DIV/0!</v>
      </c>
      <c r="P45" s="711" t="e">
        <f t="shared" si="5"/>
        <v>#DIV/0!</v>
      </c>
      <c r="R45" s="714"/>
      <c r="S45" s="713"/>
    </row>
    <row r="46" spans="4:19" ht="30" customHeight="1" x14ac:dyDescent="0.35">
      <c r="D46" s="706"/>
      <c r="E46" s="706"/>
      <c r="F46" s="707"/>
      <c r="G46" s="708"/>
      <c r="H46" s="708"/>
      <c r="I46" s="708">
        <f t="shared" si="0"/>
        <v>0</v>
      </c>
      <c r="J46" s="709" t="e">
        <f>'Total Development Costs'!$H$98</f>
        <v>#DIV/0!</v>
      </c>
      <c r="K46" s="708" t="e">
        <f t="shared" si="1"/>
        <v>#DIV/0!</v>
      </c>
      <c r="L46" s="709"/>
      <c r="M46" s="708" t="e">
        <f t="shared" si="2"/>
        <v>#DIV/0!</v>
      </c>
      <c r="N46" s="710" t="e">
        <f t="shared" si="3"/>
        <v>#DIV/0!</v>
      </c>
      <c r="O46" s="708" t="e">
        <f t="shared" si="4"/>
        <v>#DIV/0!</v>
      </c>
      <c r="P46" s="711" t="e">
        <f t="shared" si="5"/>
        <v>#DIV/0!</v>
      </c>
      <c r="R46" s="714"/>
      <c r="S46" s="713"/>
    </row>
    <row r="47" spans="4:19" ht="30" customHeight="1" x14ac:dyDescent="0.35">
      <c r="D47" s="706"/>
      <c r="E47" s="706"/>
      <c r="F47" s="707"/>
      <c r="G47" s="708"/>
      <c r="H47" s="708"/>
      <c r="I47" s="708">
        <f t="shared" si="0"/>
        <v>0</v>
      </c>
      <c r="J47" s="709" t="e">
        <f>'Total Development Costs'!$H$98</f>
        <v>#DIV/0!</v>
      </c>
      <c r="K47" s="708" t="e">
        <f t="shared" si="1"/>
        <v>#DIV/0!</v>
      </c>
      <c r="L47" s="709"/>
      <c r="M47" s="708" t="e">
        <f t="shared" si="2"/>
        <v>#DIV/0!</v>
      </c>
      <c r="N47" s="710" t="e">
        <f t="shared" si="3"/>
        <v>#DIV/0!</v>
      </c>
      <c r="O47" s="708" t="e">
        <f t="shared" si="4"/>
        <v>#DIV/0!</v>
      </c>
      <c r="P47" s="711" t="e">
        <f t="shared" si="5"/>
        <v>#DIV/0!</v>
      </c>
      <c r="R47" s="714"/>
      <c r="S47" s="713"/>
    </row>
    <row r="48" spans="4:19" ht="30" customHeight="1" x14ac:dyDescent="0.35">
      <c r="D48" s="706"/>
      <c r="E48" s="706"/>
      <c r="F48" s="707"/>
      <c r="G48" s="708"/>
      <c r="H48" s="708"/>
      <c r="I48" s="708">
        <f t="shared" si="0"/>
        <v>0</v>
      </c>
      <c r="J48" s="709" t="e">
        <f>'Total Development Costs'!$H$98</f>
        <v>#DIV/0!</v>
      </c>
      <c r="K48" s="708" t="e">
        <f t="shared" si="1"/>
        <v>#DIV/0!</v>
      </c>
      <c r="L48" s="709"/>
      <c r="M48" s="708" t="e">
        <f t="shared" si="2"/>
        <v>#DIV/0!</v>
      </c>
      <c r="N48" s="710" t="e">
        <f t="shared" si="3"/>
        <v>#DIV/0!</v>
      </c>
      <c r="O48" s="708" t="e">
        <f t="shared" si="4"/>
        <v>#DIV/0!</v>
      </c>
      <c r="P48" s="711" t="e">
        <f t="shared" si="5"/>
        <v>#DIV/0!</v>
      </c>
      <c r="R48" s="714"/>
      <c r="S48" s="713"/>
    </row>
    <row r="49" spans="1:19" ht="30" customHeight="1" x14ac:dyDescent="0.35">
      <c r="D49" s="706"/>
      <c r="E49" s="706"/>
      <c r="F49" s="707"/>
      <c r="G49" s="708"/>
      <c r="H49" s="708"/>
      <c r="I49" s="708">
        <f t="shared" si="0"/>
        <v>0</v>
      </c>
      <c r="J49" s="709" t="e">
        <f>'Total Development Costs'!$H$98</f>
        <v>#DIV/0!</v>
      </c>
      <c r="K49" s="708" t="e">
        <f t="shared" si="1"/>
        <v>#DIV/0!</v>
      </c>
      <c r="L49" s="709"/>
      <c r="M49" s="708" t="e">
        <f t="shared" si="2"/>
        <v>#DIV/0!</v>
      </c>
      <c r="N49" s="710" t="e">
        <f t="shared" si="3"/>
        <v>#DIV/0!</v>
      </c>
      <c r="O49" s="708" t="e">
        <f t="shared" si="4"/>
        <v>#DIV/0!</v>
      </c>
      <c r="P49" s="711" t="e">
        <f t="shared" si="5"/>
        <v>#DIV/0!</v>
      </c>
      <c r="R49" s="714"/>
      <c r="S49" s="713"/>
    </row>
    <row r="50" spans="1:19" ht="30" customHeight="1" x14ac:dyDescent="0.35">
      <c r="D50" s="706"/>
      <c r="E50" s="706"/>
      <c r="F50" s="707"/>
      <c r="G50" s="708"/>
      <c r="H50" s="708"/>
      <c r="I50" s="708">
        <f t="shared" si="0"/>
        <v>0</v>
      </c>
      <c r="J50" s="709" t="e">
        <f>'Total Development Costs'!$H$98</f>
        <v>#DIV/0!</v>
      </c>
      <c r="K50" s="708" t="e">
        <f t="shared" si="1"/>
        <v>#DIV/0!</v>
      </c>
      <c r="L50" s="709"/>
      <c r="M50" s="708" t="e">
        <f t="shared" si="2"/>
        <v>#DIV/0!</v>
      </c>
      <c r="N50" s="710" t="e">
        <f t="shared" si="3"/>
        <v>#DIV/0!</v>
      </c>
      <c r="O50" s="708" t="e">
        <f t="shared" si="4"/>
        <v>#DIV/0!</v>
      </c>
      <c r="P50" s="711" t="e">
        <f t="shared" si="5"/>
        <v>#DIV/0!</v>
      </c>
      <c r="R50" s="714"/>
      <c r="S50" s="713"/>
    </row>
    <row r="51" spans="1:19" ht="30" customHeight="1" x14ac:dyDescent="0.35">
      <c r="D51" s="706"/>
      <c r="E51" s="706"/>
      <c r="F51" s="707"/>
      <c r="G51" s="708"/>
      <c r="H51" s="708"/>
      <c r="I51" s="708">
        <f t="shared" si="0"/>
        <v>0</v>
      </c>
      <c r="J51" s="709" t="e">
        <f>'Total Development Costs'!$H$98</f>
        <v>#DIV/0!</v>
      </c>
      <c r="K51" s="708" t="e">
        <f t="shared" si="1"/>
        <v>#DIV/0!</v>
      </c>
      <c r="L51" s="709"/>
      <c r="M51" s="708" t="e">
        <f t="shared" si="2"/>
        <v>#DIV/0!</v>
      </c>
      <c r="N51" s="710" t="e">
        <f t="shared" si="3"/>
        <v>#DIV/0!</v>
      </c>
      <c r="O51" s="708" t="e">
        <f t="shared" si="4"/>
        <v>#DIV/0!</v>
      </c>
      <c r="P51" s="711" t="e">
        <f t="shared" si="5"/>
        <v>#DIV/0!</v>
      </c>
      <c r="R51" s="714"/>
      <c r="S51" s="713"/>
    </row>
    <row r="52" spans="1:19" ht="30" customHeight="1" x14ac:dyDescent="0.35">
      <c r="D52" s="706"/>
      <c r="E52" s="706"/>
      <c r="F52" s="707"/>
      <c r="G52" s="708"/>
      <c r="H52" s="708"/>
      <c r="I52" s="708">
        <f t="shared" si="0"/>
        <v>0</v>
      </c>
      <c r="J52" s="709" t="e">
        <f>'Total Development Costs'!$H$98</f>
        <v>#DIV/0!</v>
      </c>
      <c r="K52" s="708" t="e">
        <f t="shared" si="1"/>
        <v>#DIV/0!</v>
      </c>
      <c r="L52" s="709"/>
      <c r="M52" s="708" t="e">
        <f t="shared" si="2"/>
        <v>#DIV/0!</v>
      </c>
      <c r="N52" s="710" t="e">
        <f t="shared" si="3"/>
        <v>#DIV/0!</v>
      </c>
      <c r="O52" s="708" t="e">
        <f t="shared" si="4"/>
        <v>#DIV/0!</v>
      </c>
      <c r="P52" s="711" t="e">
        <f t="shared" si="5"/>
        <v>#DIV/0!</v>
      </c>
      <c r="R52" s="714"/>
      <c r="S52" s="713"/>
    </row>
    <row r="53" spans="1:19" ht="30" customHeight="1" x14ac:dyDescent="0.35">
      <c r="D53" s="706"/>
      <c r="E53" s="706"/>
      <c r="F53" s="707"/>
      <c r="G53" s="708"/>
      <c r="H53" s="708"/>
      <c r="I53" s="708">
        <f t="shared" si="0"/>
        <v>0</v>
      </c>
      <c r="J53" s="709" t="e">
        <f>'Total Development Costs'!$H$98</f>
        <v>#DIV/0!</v>
      </c>
      <c r="K53" s="708" t="e">
        <f t="shared" si="1"/>
        <v>#DIV/0!</v>
      </c>
      <c r="L53" s="709"/>
      <c r="M53" s="708" t="e">
        <f t="shared" si="2"/>
        <v>#DIV/0!</v>
      </c>
      <c r="N53" s="710" t="e">
        <f t="shared" si="3"/>
        <v>#DIV/0!</v>
      </c>
      <c r="O53" s="708" t="e">
        <f t="shared" si="4"/>
        <v>#DIV/0!</v>
      </c>
      <c r="P53" s="711" t="e">
        <f t="shared" si="5"/>
        <v>#DIV/0!</v>
      </c>
      <c r="R53" s="714"/>
      <c r="S53" s="713"/>
    </row>
    <row r="54" spans="1:19" ht="30" customHeight="1" x14ac:dyDescent="0.35">
      <c r="D54" s="706"/>
      <c r="E54" s="706"/>
      <c r="F54" s="707"/>
      <c r="G54" s="708"/>
      <c r="H54" s="708"/>
      <c r="I54" s="708">
        <f t="shared" si="0"/>
        <v>0</v>
      </c>
      <c r="J54" s="709" t="e">
        <f>'Total Development Costs'!$H$98</f>
        <v>#DIV/0!</v>
      </c>
      <c r="K54" s="708" t="e">
        <f t="shared" si="1"/>
        <v>#DIV/0!</v>
      </c>
      <c r="L54" s="709"/>
      <c r="M54" s="708" t="e">
        <f t="shared" si="2"/>
        <v>#DIV/0!</v>
      </c>
      <c r="N54" s="710" t="e">
        <f t="shared" si="3"/>
        <v>#DIV/0!</v>
      </c>
      <c r="O54" s="708" t="e">
        <f t="shared" si="4"/>
        <v>#DIV/0!</v>
      </c>
      <c r="P54" s="711" t="e">
        <f t="shared" si="5"/>
        <v>#DIV/0!</v>
      </c>
      <c r="R54" s="714"/>
      <c r="S54" s="713"/>
    </row>
    <row r="55" spans="1:19" ht="30" customHeight="1" x14ac:dyDescent="0.35">
      <c r="D55" s="706"/>
      <c r="E55" s="706"/>
      <c r="F55" s="707"/>
      <c r="G55" s="708"/>
      <c r="H55" s="708"/>
      <c r="I55" s="708">
        <f t="shared" si="0"/>
        <v>0</v>
      </c>
      <c r="J55" s="709" t="e">
        <f>'Total Development Costs'!$H$98</f>
        <v>#DIV/0!</v>
      </c>
      <c r="K55" s="708" t="e">
        <f t="shared" si="1"/>
        <v>#DIV/0!</v>
      </c>
      <c r="L55" s="709"/>
      <c r="M55" s="708" t="e">
        <f t="shared" si="2"/>
        <v>#DIV/0!</v>
      </c>
      <c r="N55" s="710" t="e">
        <f t="shared" si="3"/>
        <v>#DIV/0!</v>
      </c>
      <c r="O55" s="708" t="e">
        <f t="shared" si="4"/>
        <v>#DIV/0!</v>
      </c>
      <c r="P55" s="711" t="e">
        <f t="shared" si="5"/>
        <v>#DIV/0!</v>
      </c>
      <c r="R55" s="714"/>
      <c r="S55" s="713"/>
    </row>
    <row r="56" spans="1:19" ht="30" customHeight="1" x14ac:dyDescent="0.35">
      <c r="D56" s="706"/>
      <c r="E56" s="706"/>
      <c r="F56" s="707"/>
      <c r="G56" s="708"/>
      <c r="H56" s="708"/>
      <c r="I56" s="708">
        <f t="shared" si="0"/>
        <v>0</v>
      </c>
      <c r="J56" s="709" t="e">
        <f>'Total Development Costs'!$H$98</f>
        <v>#DIV/0!</v>
      </c>
      <c r="K56" s="708" t="e">
        <f t="shared" si="1"/>
        <v>#DIV/0!</v>
      </c>
      <c r="L56" s="709"/>
      <c r="M56" s="708" t="e">
        <f t="shared" si="2"/>
        <v>#DIV/0!</v>
      </c>
      <c r="N56" s="710" t="e">
        <f t="shared" si="3"/>
        <v>#DIV/0!</v>
      </c>
      <c r="O56" s="708" t="e">
        <f t="shared" si="4"/>
        <v>#DIV/0!</v>
      </c>
      <c r="P56" s="711" t="e">
        <f t="shared" si="5"/>
        <v>#DIV/0!</v>
      </c>
      <c r="R56" s="714"/>
      <c r="S56" s="713"/>
    </row>
    <row r="57" spans="1:19" ht="30" customHeight="1" x14ac:dyDescent="0.35">
      <c r="D57" s="706"/>
      <c r="E57" s="706"/>
      <c r="F57" s="707"/>
      <c r="G57" s="708"/>
      <c r="H57" s="708"/>
      <c r="I57" s="708">
        <f t="shared" si="0"/>
        <v>0</v>
      </c>
      <c r="J57" s="709" t="e">
        <f>'Total Development Costs'!$H$98</f>
        <v>#DIV/0!</v>
      </c>
      <c r="K57" s="708" t="e">
        <f t="shared" si="1"/>
        <v>#DIV/0!</v>
      </c>
      <c r="L57" s="709"/>
      <c r="M57" s="708" t="e">
        <f t="shared" si="2"/>
        <v>#DIV/0!</v>
      </c>
      <c r="N57" s="710" t="e">
        <f t="shared" si="3"/>
        <v>#DIV/0!</v>
      </c>
      <c r="O57" s="708" t="e">
        <f t="shared" si="4"/>
        <v>#DIV/0!</v>
      </c>
      <c r="P57" s="711" t="e">
        <f t="shared" si="5"/>
        <v>#DIV/0!</v>
      </c>
      <c r="R57" s="714"/>
      <c r="S57" s="713"/>
    </row>
    <row r="58" spans="1:19" ht="30" customHeight="1" x14ac:dyDescent="0.35">
      <c r="A58" s="575"/>
      <c r="B58" s="575"/>
      <c r="D58" s="575"/>
      <c r="E58" s="575"/>
      <c r="F58" s="575"/>
      <c r="G58" s="708"/>
      <c r="H58" s="708"/>
      <c r="I58" s="708">
        <f t="shared" si="0"/>
        <v>0</v>
      </c>
      <c r="J58" s="709" t="e">
        <f>'Total Development Costs'!$H$98</f>
        <v>#DIV/0!</v>
      </c>
      <c r="K58" s="708" t="e">
        <f t="shared" si="1"/>
        <v>#DIV/0!</v>
      </c>
      <c r="L58" s="709"/>
      <c r="M58" s="708" t="e">
        <f t="shared" si="2"/>
        <v>#DIV/0!</v>
      </c>
      <c r="N58" s="710" t="e">
        <f t="shared" si="3"/>
        <v>#DIV/0!</v>
      </c>
      <c r="O58" s="708" t="e">
        <f t="shared" si="4"/>
        <v>#DIV/0!</v>
      </c>
      <c r="P58" s="711" t="e">
        <f t="shared" si="5"/>
        <v>#DIV/0!</v>
      </c>
      <c r="R58" s="714"/>
      <c r="S58" s="713"/>
    </row>
    <row r="59" spans="1:19" ht="24" customHeight="1" x14ac:dyDescent="0.35">
      <c r="A59" s="885" t="s">
        <v>453</v>
      </c>
      <c r="B59" s="885"/>
      <c r="C59" s="715"/>
      <c r="D59" s="716">
        <f>SUM(D11:D57)</f>
        <v>0</v>
      </c>
      <c r="E59" s="716">
        <f>SUM(E11:E57)</f>
        <v>0</v>
      </c>
      <c r="F59" s="717"/>
      <c r="G59" s="716">
        <f>SUM(G11:G58)</f>
        <v>0</v>
      </c>
      <c r="H59" s="716"/>
      <c r="I59" s="716">
        <f>SUM(I11:I58)</f>
        <v>0</v>
      </c>
      <c r="J59" s="716"/>
      <c r="K59" s="716" t="e">
        <f>SUM(K11:K58)</f>
        <v>#DIV/0!</v>
      </c>
      <c r="L59" s="716"/>
      <c r="M59" s="716" t="e">
        <f>SUM(M11:M25)</f>
        <v>#DIV/0!</v>
      </c>
      <c r="N59" s="718"/>
      <c r="O59" s="716" t="e">
        <f>SUM(O11:O25)</f>
        <v>#DIV/0!</v>
      </c>
      <c r="P59" s="716" t="e">
        <f>SUM(P11:P22)</f>
        <v>#DIV/0!</v>
      </c>
      <c r="Q59" s="717"/>
      <c r="R59" s="719"/>
      <c r="S59" s="713"/>
    </row>
    <row r="60" spans="1:19" ht="15" customHeight="1" x14ac:dyDescent="0.35">
      <c r="A60" s="720"/>
      <c r="B60" s="721"/>
      <c r="C60" s="721"/>
      <c r="D60" s="722"/>
      <c r="E60" s="723"/>
      <c r="F60" s="724"/>
      <c r="G60" s="701"/>
      <c r="H60" s="701"/>
      <c r="I60" s="701"/>
      <c r="J60" s="725"/>
      <c r="K60" s="701"/>
      <c r="L60" s="699"/>
      <c r="M60" s="701"/>
      <c r="N60" s="726"/>
      <c r="O60" s="701"/>
      <c r="R60" s="719"/>
      <c r="S60" s="713"/>
    </row>
    <row r="61" spans="1:19" ht="30" customHeight="1" x14ac:dyDescent="0.35">
      <c r="A61" s="720"/>
      <c r="B61" s="721"/>
      <c r="C61" s="721"/>
      <c r="D61" s="722"/>
      <c r="E61" s="723"/>
      <c r="F61" s="724"/>
      <c r="G61" s="632"/>
      <c r="H61" s="632"/>
      <c r="I61" s="632"/>
      <c r="J61" s="725"/>
      <c r="K61" s="727"/>
      <c r="M61" s="699"/>
      <c r="N61" s="699"/>
      <c r="O61" s="701"/>
    </row>
    <row r="63" spans="1:19" x14ac:dyDescent="0.35">
      <c r="A63" s="693"/>
    </row>
    <row r="74" spans="7:7" x14ac:dyDescent="0.35">
      <c r="G74" s="578" t="s">
        <v>1</v>
      </c>
    </row>
  </sheetData>
  <mergeCells count="6">
    <mergeCell ref="A2:O2"/>
    <mergeCell ref="L6:N6"/>
    <mergeCell ref="N7:P8"/>
    <mergeCell ref="A59:B59"/>
    <mergeCell ref="B3:F3"/>
    <mergeCell ref="F5:K6"/>
  </mergeCells>
  <conditionalFormatting sqref="O59">
    <cfRule type="cellIs" dxfId="1" priority="1" operator="greaterThan">
      <formula>$O$9</formula>
    </cfRule>
  </conditionalFormatting>
  <dataValidations count="2">
    <dataValidation type="list" allowBlank="1" showInputMessage="1" showErrorMessage="1" sqref="C11:C58">
      <formula1>$T$16:$T$17</formula1>
    </dataValidation>
    <dataValidation type="list" allowBlank="1" showInputMessage="1" showErrorMessage="1" sqref="H11:H58">
      <formula1>$T$11:$T$14</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71"/>
  <sheetViews>
    <sheetView zoomScale="60" zoomScaleNormal="60" zoomScaleSheetLayoutView="40" workbookViewId="0"/>
  </sheetViews>
  <sheetFormatPr defaultColWidth="8.84375" defaultRowHeight="15.5" x14ac:dyDescent="0.35"/>
  <cols>
    <col min="1" max="1" width="37.69140625" style="223" customWidth="1"/>
    <col min="2" max="2" width="16.3046875" style="224" customWidth="1"/>
    <col min="3" max="3" width="12.69140625" style="224" customWidth="1"/>
    <col min="4" max="4" width="9" style="224" customWidth="1"/>
    <col min="5" max="5" width="11.23046875" style="224" customWidth="1"/>
    <col min="6" max="6" width="10.23046875" style="243" customWidth="1"/>
    <col min="7" max="7" width="15.765625" style="224" customWidth="1"/>
    <col min="8" max="8" width="10.07421875" style="224" customWidth="1"/>
    <col min="9" max="9" width="15.765625" style="224" customWidth="1"/>
    <col min="10" max="10" width="12.07421875" style="224" customWidth="1"/>
    <col min="11" max="11" width="15.765625" style="224" customWidth="1"/>
    <col min="12" max="12" width="15.23046875" style="224" customWidth="1"/>
    <col min="13" max="13" width="15.765625" style="224" customWidth="1"/>
    <col min="14" max="14" width="15" style="224" customWidth="1"/>
    <col min="15" max="15" width="8.84375" style="217"/>
    <col min="16" max="16" width="11.23046875" style="217" bestFit="1" customWidth="1"/>
    <col min="17" max="17" width="10.53515625" style="217" customWidth="1"/>
    <col min="18" max="18" width="8.84375" style="217" hidden="1" customWidth="1"/>
    <col min="19" max="19" width="10.84375" style="217" bestFit="1" customWidth="1"/>
    <col min="20" max="16384" width="8.84375" style="217"/>
  </cols>
  <sheetData>
    <row r="1" spans="1:18" ht="18" customHeight="1" x14ac:dyDescent="0.35">
      <c r="A1" s="242" t="str">
        <f>'Gen.Contr. Cert. of Actual Cost'!A1:D1</f>
        <v>Version 2021</v>
      </c>
      <c r="B1" s="495"/>
      <c r="C1" s="495"/>
      <c r="D1" s="495"/>
      <c r="E1" s="495"/>
      <c r="G1" s="495"/>
      <c r="H1" s="495"/>
      <c r="I1" s="495"/>
      <c r="J1" s="495"/>
      <c r="K1" s="495"/>
      <c r="L1" s="495"/>
      <c r="M1" s="495"/>
      <c r="N1" s="495"/>
    </row>
    <row r="2" spans="1:18" ht="37.5" customHeight="1" x14ac:dyDescent="0.35">
      <c r="A2" s="887" t="s">
        <v>817</v>
      </c>
      <c r="B2" s="887"/>
      <c r="C2" s="887"/>
      <c r="D2" s="887"/>
      <c r="E2" s="887"/>
      <c r="F2" s="887"/>
      <c r="G2" s="887"/>
      <c r="H2" s="887"/>
      <c r="I2" s="887"/>
      <c r="J2" s="887"/>
      <c r="K2" s="887"/>
      <c r="L2" s="887"/>
      <c r="M2" s="887"/>
    </row>
    <row r="3" spans="1:18" ht="20.149999999999999" customHeight="1" x14ac:dyDescent="0.35">
      <c r="A3" s="232" t="s">
        <v>272</v>
      </c>
      <c r="B3" s="224">
        <f>'Mortgagor''s-LIHTC Cost Cert.'!B11</f>
        <v>0</v>
      </c>
      <c r="I3" s="244"/>
    </row>
    <row r="4" spans="1:18" ht="20.149999999999999" customHeight="1" x14ac:dyDescent="0.35">
      <c r="A4" s="232" t="s">
        <v>445</v>
      </c>
      <c r="B4" s="224">
        <f>'Mortgagor''s-LIHTC Cost Cert.'!B12</f>
        <v>0</v>
      </c>
      <c r="I4" s="244"/>
      <c r="J4" s="233"/>
    </row>
    <row r="5" spans="1:18" ht="20.149999999999999" customHeight="1" x14ac:dyDescent="0.35">
      <c r="A5" s="232" t="s">
        <v>446</v>
      </c>
      <c r="B5" s="224">
        <f>'Mortgagor''s-LIHTC Cost Cert.'!B14</f>
        <v>0</v>
      </c>
      <c r="E5" s="862"/>
      <c r="F5" s="862"/>
      <c r="G5" s="862"/>
      <c r="H5" s="862"/>
      <c r="I5" s="862"/>
      <c r="J5" s="233"/>
    </row>
    <row r="6" spans="1:18" ht="20.149999999999999" customHeight="1" x14ac:dyDescent="0.35">
      <c r="A6" s="242"/>
      <c r="E6" s="862"/>
      <c r="F6" s="862"/>
      <c r="G6" s="862"/>
      <c r="H6" s="862"/>
      <c r="I6" s="862"/>
      <c r="J6" s="888"/>
      <c r="K6" s="888"/>
      <c r="L6" s="888"/>
    </row>
    <row r="7" spans="1:18" ht="20.149999999999999" customHeight="1" x14ac:dyDescent="0.35">
      <c r="A7" s="242"/>
      <c r="I7" s="244"/>
      <c r="J7" s="233"/>
      <c r="L7" s="889" t="s">
        <v>480</v>
      </c>
      <c r="M7" s="889"/>
      <c r="N7" s="889"/>
    </row>
    <row r="8" spans="1:18" ht="15" customHeight="1" x14ac:dyDescent="0.35">
      <c r="B8" s="244"/>
      <c r="C8" s="244"/>
      <c r="I8" s="244"/>
      <c r="J8" s="233"/>
      <c r="L8" s="889"/>
      <c r="M8" s="889"/>
      <c r="N8" s="889"/>
    </row>
    <row r="9" spans="1:18" ht="55.9" customHeight="1" x14ac:dyDescent="0.35">
      <c r="B9" s="244"/>
      <c r="C9" s="244"/>
      <c r="I9" s="244"/>
      <c r="J9" s="237"/>
      <c r="K9" s="891"/>
      <c r="L9" s="891"/>
      <c r="M9" s="242" t="s">
        <v>595</v>
      </c>
      <c r="N9" s="238" t="e">
        <f>'Total Development Costs'!I101</f>
        <v>#DIV/0!</v>
      </c>
    </row>
    <row r="10" spans="1:18" ht="60" customHeight="1" x14ac:dyDescent="0.35">
      <c r="A10" s="33" t="s">
        <v>17</v>
      </c>
      <c r="B10" s="33" t="s">
        <v>452</v>
      </c>
      <c r="C10" s="33" t="s">
        <v>513</v>
      </c>
      <c r="D10" s="33" t="s">
        <v>447</v>
      </c>
      <c r="E10" s="33" t="s">
        <v>273</v>
      </c>
      <c r="F10" s="230" t="s">
        <v>276</v>
      </c>
      <c r="G10" s="33" t="s">
        <v>28</v>
      </c>
      <c r="H10" s="33" t="s">
        <v>449</v>
      </c>
      <c r="I10" s="34" t="s">
        <v>18</v>
      </c>
      <c r="J10" s="33" t="s">
        <v>450</v>
      </c>
      <c r="K10" s="33" t="s">
        <v>481</v>
      </c>
      <c r="L10" s="33" t="s">
        <v>451</v>
      </c>
      <c r="M10" s="33" t="s">
        <v>454</v>
      </c>
      <c r="N10" s="33" t="s">
        <v>482</v>
      </c>
    </row>
    <row r="11" spans="1:18" ht="30" customHeight="1" x14ac:dyDescent="0.35">
      <c r="B11" s="490"/>
      <c r="C11" s="490"/>
      <c r="D11" s="225"/>
      <c r="E11" s="225"/>
      <c r="F11" s="231"/>
      <c r="G11" s="250"/>
      <c r="H11" s="239" t="e">
        <f>'Total Development Costs'!H98</f>
        <v>#DIV/0!</v>
      </c>
      <c r="I11" s="250" t="e">
        <f>ROUND(G11*H11,0)</f>
        <v>#DIV/0!</v>
      </c>
      <c r="J11" s="239"/>
      <c r="K11" s="250" t="e">
        <f>ROUND(I11*J11,0)</f>
        <v>#DIV/0!</v>
      </c>
      <c r="L11" s="247" t="e">
        <f>ROUND(K11/$K$56,0)</f>
        <v>#DIV/0!</v>
      </c>
      <c r="M11" s="250" t="e">
        <f>ROUND($N$9*L11,0)</f>
        <v>#DIV/0!</v>
      </c>
      <c r="N11" s="395" t="e">
        <f>ROUND(M11/J11,0)</f>
        <v>#DIV/0!</v>
      </c>
      <c r="P11" s="240"/>
      <c r="Q11" s="241"/>
      <c r="R11" s="217" t="s">
        <v>489</v>
      </c>
    </row>
    <row r="12" spans="1:18" ht="30" customHeight="1" x14ac:dyDescent="0.35">
      <c r="B12" s="490"/>
      <c r="C12" s="490"/>
      <c r="D12" s="225"/>
      <c r="E12" s="225"/>
      <c r="F12" s="231"/>
      <c r="G12" s="250"/>
      <c r="H12" s="239" t="e">
        <f>$H$11</f>
        <v>#DIV/0!</v>
      </c>
      <c r="I12" s="250" t="e">
        <f t="shared" ref="I12:I55" si="0">ROUND(G12*H12,0)</f>
        <v>#DIV/0!</v>
      </c>
      <c r="J12" s="239"/>
      <c r="K12" s="250" t="e">
        <f t="shared" ref="K12:K55" si="1">ROUND(I12*J12,0)</f>
        <v>#DIV/0!</v>
      </c>
      <c r="L12" s="247" t="e">
        <f t="shared" ref="L12:L55" si="2">ROUND(K12/$K$56,0)</f>
        <v>#DIV/0!</v>
      </c>
      <c r="M12" s="250" t="e">
        <f t="shared" ref="M12:M55" si="3">ROUND($N$9*L12,0)</f>
        <v>#DIV/0!</v>
      </c>
      <c r="N12" s="395" t="e">
        <f t="shared" ref="N12:N55" si="4">ROUND(M12/J12,0)</f>
        <v>#DIV/0!</v>
      </c>
      <c r="P12" s="240"/>
      <c r="Q12" s="241"/>
      <c r="R12" s="217" t="s">
        <v>490</v>
      </c>
    </row>
    <row r="13" spans="1:18" ht="30" customHeight="1" x14ac:dyDescent="0.35">
      <c r="B13" s="490"/>
      <c r="C13" s="490"/>
      <c r="D13" s="225"/>
      <c r="E13" s="225"/>
      <c r="F13" s="231"/>
      <c r="G13" s="250"/>
      <c r="H13" s="239" t="e">
        <f t="shared" ref="H13:H31" si="5">$H$11</f>
        <v>#DIV/0!</v>
      </c>
      <c r="I13" s="250" t="e">
        <f t="shared" si="0"/>
        <v>#DIV/0!</v>
      </c>
      <c r="J13" s="239"/>
      <c r="K13" s="250" t="e">
        <f t="shared" si="1"/>
        <v>#DIV/0!</v>
      </c>
      <c r="L13" s="247" t="e">
        <f t="shared" si="2"/>
        <v>#DIV/0!</v>
      </c>
      <c r="M13" s="250" t="e">
        <f t="shared" si="3"/>
        <v>#DIV/0!</v>
      </c>
      <c r="N13" s="395" t="e">
        <f t="shared" si="4"/>
        <v>#DIV/0!</v>
      </c>
      <c r="P13" s="240"/>
      <c r="Q13" s="241"/>
    </row>
    <row r="14" spans="1:18" ht="30" customHeight="1" x14ac:dyDescent="0.35">
      <c r="B14" s="490"/>
      <c r="C14" s="490"/>
      <c r="D14" s="225"/>
      <c r="E14" s="225"/>
      <c r="F14" s="231"/>
      <c r="G14" s="250"/>
      <c r="H14" s="239" t="e">
        <f t="shared" si="5"/>
        <v>#DIV/0!</v>
      </c>
      <c r="I14" s="250" t="e">
        <f t="shared" si="0"/>
        <v>#DIV/0!</v>
      </c>
      <c r="J14" s="239"/>
      <c r="K14" s="250" t="e">
        <f t="shared" si="1"/>
        <v>#DIV/0!</v>
      </c>
      <c r="L14" s="247" t="e">
        <f t="shared" si="2"/>
        <v>#DIV/0!</v>
      </c>
      <c r="M14" s="250" t="e">
        <f t="shared" si="3"/>
        <v>#DIV/0!</v>
      </c>
      <c r="N14" s="395" t="e">
        <f t="shared" si="4"/>
        <v>#DIV/0!</v>
      </c>
      <c r="P14" s="240"/>
      <c r="Q14" s="241"/>
    </row>
    <row r="15" spans="1:18" ht="30" customHeight="1" x14ac:dyDescent="0.35">
      <c r="B15" s="490"/>
      <c r="C15" s="490"/>
      <c r="D15" s="225"/>
      <c r="E15" s="225"/>
      <c r="F15" s="231"/>
      <c r="G15" s="250"/>
      <c r="H15" s="239" t="e">
        <f t="shared" si="5"/>
        <v>#DIV/0!</v>
      </c>
      <c r="I15" s="250" t="e">
        <f t="shared" si="0"/>
        <v>#DIV/0!</v>
      </c>
      <c r="J15" s="239"/>
      <c r="K15" s="250" t="e">
        <f t="shared" si="1"/>
        <v>#DIV/0!</v>
      </c>
      <c r="L15" s="247" t="e">
        <f t="shared" si="2"/>
        <v>#DIV/0!</v>
      </c>
      <c r="M15" s="250" t="e">
        <f t="shared" si="3"/>
        <v>#DIV/0!</v>
      </c>
      <c r="N15" s="395" t="e">
        <f t="shared" si="4"/>
        <v>#DIV/0!</v>
      </c>
      <c r="P15" s="240"/>
      <c r="Q15" s="241"/>
    </row>
    <row r="16" spans="1:18" ht="30" customHeight="1" x14ac:dyDescent="0.35">
      <c r="B16" s="490"/>
      <c r="C16" s="490"/>
      <c r="D16" s="225"/>
      <c r="E16" s="225"/>
      <c r="F16" s="231"/>
      <c r="G16" s="250"/>
      <c r="H16" s="239" t="e">
        <f t="shared" si="5"/>
        <v>#DIV/0!</v>
      </c>
      <c r="I16" s="250" t="e">
        <f t="shared" si="0"/>
        <v>#DIV/0!</v>
      </c>
      <c r="J16" s="239"/>
      <c r="K16" s="250" t="e">
        <f t="shared" si="1"/>
        <v>#DIV/0!</v>
      </c>
      <c r="L16" s="247" t="e">
        <f t="shared" si="2"/>
        <v>#DIV/0!</v>
      </c>
      <c r="M16" s="250" t="e">
        <f t="shared" si="3"/>
        <v>#DIV/0!</v>
      </c>
      <c r="N16" s="395" t="e">
        <f t="shared" si="4"/>
        <v>#DIV/0!</v>
      </c>
      <c r="P16" s="240"/>
      <c r="Q16" s="241"/>
    </row>
    <row r="17" spans="2:18" ht="30" customHeight="1" x14ac:dyDescent="0.35">
      <c r="B17" s="490"/>
      <c r="C17" s="490"/>
      <c r="D17" s="225"/>
      <c r="E17" s="225"/>
      <c r="F17" s="231"/>
      <c r="G17" s="250"/>
      <c r="H17" s="239" t="e">
        <f t="shared" si="5"/>
        <v>#DIV/0!</v>
      </c>
      <c r="I17" s="250" t="e">
        <f t="shared" si="0"/>
        <v>#DIV/0!</v>
      </c>
      <c r="J17" s="239"/>
      <c r="K17" s="250" t="e">
        <f t="shared" si="1"/>
        <v>#DIV/0!</v>
      </c>
      <c r="L17" s="247" t="e">
        <f t="shared" si="2"/>
        <v>#DIV/0!</v>
      </c>
      <c r="M17" s="250" t="e">
        <f t="shared" si="3"/>
        <v>#DIV/0!</v>
      </c>
      <c r="N17" s="395" t="e">
        <f t="shared" si="4"/>
        <v>#DIV/0!</v>
      </c>
      <c r="P17" s="240"/>
      <c r="Q17" s="241"/>
    </row>
    <row r="18" spans="2:18" ht="30" customHeight="1" x14ac:dyDescent="0.35">
      <c r="B18" s="490"/>
      <c r="C18" s="490"/>
      <c r="D18" s="225"/>
      <c r="E18" s="225"/>
      <c r="F18" s="231"/>
      <c r="G18" s="250"/>
      <c r="H18" s="239" t="e">
        <f t="shared" si="5"/>
        <v>#DIV/0!</v>
      </c>
      <c r="I18" s="250" t="e">
        <f t="shared" si="0"/>
        <v>#DIV/0!</v>
      </c>
      <c r="J18" s="239"/>
      <c r="K18" s="250" t="e">
        <f t="shared" si="1"/>
        <v>#DIV/0!</v>
      </c>
      <c r="L18" s="247" t="e">
        <f t="shared" si="2"/>
        <v>#DIV/0!</v>
      </c>
      <c r="M18" s="250" t="e">
        <f t="shared" si="3"/>
        <v>#DIV/0!</v>
      </c>
      <c r="N18" s="395" t="e">
        <f t="shared" si="4"/>
        <v>#DIV/0!</v>
      </c>
      <c r="P18" s="240"/>
      <c r="Q18" s="241"/>
    </row>
    <row r="19" spans="2:18" ht="30" customHeight="1" x14ac:dyDescent="0.35">
      <c r="B19" s="490"/>
      <c r="C19" s="490"/>
      <c r="D19" s="225"/>
      <c r="E19" s="225"/>
      <c r="F19" s="231"/>
      <c r="G19" s="250"/>
      <c r="H19" s="239" t="e">
        <f t="shared" si="5"/>
        <v>#DIV/0!</v>
      </c>
      <c r="I19" s="250" t="e">
        <f t="shared" si="0"/>
        <v>#DIV/0!</v>
      </c>
      <c r="J19" s="239"/>
      <c r="K19" s="250" t="e">
        <f t="shared" si="1"/>
        <v>#DIV/0!</v>
      </c>
      <c r="L19" s="247" t="e">
        <f t="shared" si="2"/>
        <v>#DIV/0!</v>
      </c>
      <c r="M19" s="250" t="e">
        <f t="shared" si="3"/>
        <v>#DIV/0!</v>
      </c>
      <c r="N19" s="395" t="e">
        <f t="shared" si="4"/>
        <v>#DIV/0!</v>
      </c>
      <c r="P19" s="240"/>
      <c r="Q19" s="241"/>
    </row>
    <row r="20" spans="2:18" ht="30" customHeight="1" x14ac:dyDescent="0.35">
      <c r="B20" s="490"/>
      <c r="C20" s="490"/>
      <c r="D20" s="225"/>
      <c r="E20" s="225"/>
      <c r="F20" s="231"/>
      <c r="G20" s="250"/>
      <c r="H20" s="239" t="e">
        <f t="shared" si="5"/>
        <v>#DIV/0!</v>
      </c>
      <c r="I20" s="250" t="e">
        <f t="shared" si="0"/>
        <v>#DIV/0!</v>
      </c>
      <c r="J20" s="239"/>
      <c r="K20" s="250" t="e">
        <f t="shared" si="1"/>
        <v>#DIV/0!</v>
      </c>
      <c r="L20" s="247" t="e">
        <f t="shared" si="2"/>
        <v>#DIV/0!</v>
      </c>
      <c r="M20" s="250" t="e">
        <f t="shared" si="3"/>
        <v>#DIV/0!</v>
      </c>
      <c r="N20" s="395" t="e">
        <f t="shared" si="4"/>
        <v>#DIV/0!</v>
      </c>
      <c r="P20" s="240"/>
      <c r="Q20" s="241"/>
    </row>
    <row r="21" spans="2:18" ht="30" customHeight="1" x14ac:dyDescent="0.35">
      <c r="B21" s="490"/>
      <c r="C21" s="490"/>
      <c r="D21" s="225"/>
      <c r="E21" s="225"/>
      <c r="F21" s="231"/>
      <c r="G21" s="250"/>
      <c r="H21" s="239" t="e">
        <f t="shared" si="5"/>
        <v>#DIV/0!</v>
      </c>
      <c r="I21" s="250" t="e">
        <f t="shared" si="0"/>
        <v>#DIV/0!</v>
      </c>
      <c r="J21" s="239"/>
      <c r="K21" s="250" t="e">
        <f t="shared" si="1"/>
        <v>#DIV/0!</v>
      </c>
      <c r="L21" s="247" t="e">
        <f t="shared" si="2"/>
        <v>#DIV/0!</v>
      </c>
      <c r="M21" s="250" t="e">
        <f t="shared" si="3"/>
        <v>#DIV/0!</v>
      </c>
      <c r="N21" s="395" t="e">
        <f t="shared" si="4"/>
        <v>#DIV/0!</v>
      </c>
      <c r="P21" s="240"/>
      <c r="Q21" s="241"/>
    </row>
    <row r="22" spans="2:18" ht="30" customHeight="1" x14ac:dyDescent="0.35">
      <c r="B22" s="490"/>
      <c r="C22" s="490"/>
      <c r="D22" s="225"/>
      <c r="E22" s="225"/>
      <c r="F22" s="231"/>
      <c r="G22" s="250"/>
      <c r="H22" s="239" t="e">
        <f t="shared" si="5"/>
        <v>#DIV/0!</v>
      </c>
      <c r="I22" s="250" t="e">
        <f t="shared" si="0"/>
        <v>#DIV/0!</v>
      </c>
      <c r="J22" s="239"/>
      <c r="K22" s="250" t="e">
        <f t="shared" si="1"/>
        <v>#DIV/0!</v>
      </c>
      <c r="L22" s="247" t="e">
        <f t="shared" si="2"/>
        <v>#DIV/0!</v>
      </c>
      <c r="M22" s="250" t="e">
        <f t="shared" si="3"/>
        <v>#DIV/0!</v>
      </c>
      <c r="N22" s="395" t="e">
        <f t="shared" si="4"/>
        <v>#DIV/0!</v>
      </c>
      <c r="P22" s="240"/>
      <c r="Q22" s="241"/>
    </row>
    <row r="23" spans="2:18" ht="30" customHeight="1" x14ac:dyDescent="0.35">
      <c r="B23" s="490"/>
      <c r="C23" s="490"/>
      <c r="D23" s="225"/>
      <c r="E23" s="225"/>
      <c r="F23" s="231"/>
      <c r="G23" s="250"/>
      <c r="H23" s="239" t="e">
        <f t="shared" si="5"/>
        <v>#DIV/0!</v>
      </c>
      <c r="I23" s="250" t="e">
        <f t="shared" si="0"/>
        <v>#DIV/0!</v>
      </c>
      <c r="J23" s="239"/>
      <c r="K23" s="250" t="e">
        <f t="shared" si="1"/>
        <v>#DIV/0!</v>
      </c>
      <c r="L23" s="247" t="e">
        <f t="shared" si="2"/>
        <v>#DIV/0!</v>
      </c>
      <c r="M23" s="250" t="e">
        <f t="shared" si="3"/>
        <v>#DIV/0!</v>
      </c>
      <c r="N23" s="395" t="e">
        <f t="shared" si="4"/>
        <v>#DIV/0!</v>
      </c>
      <c r="P23" s="240"/>
      <c r="Q23" s="241"/>
    </row>
    <row r="24" spans="2:18" ht="30" customHeight="1" x14ac:dyDescent="0.35">
      <c r="B24" s="490"/>
      <c r="C24" s="490"/>
      <c r="D24" s="225"/>
      <c r="E24" s="225"/>
      <c r="F24" s="231"/>
      <c r="G24" s="250"/>
      <c r="H24" s="239" t="e">
        <f t="shared" si="5"/>
        <v>#DIV/0!</v>
      </c>
      <c r="I24" s="250" t="e">
        <f t="shared" si="0"/>
        <v>#DIV/0!</v>
      </c>
      <c r="J24" s="239"/>
      <c r="K24" s="250" t="e">
        <f t="shared" si="1"/>
        <v>#DIV/0!</v>
      </c>
      <c r="L24" s="247" t="e">
        <f t="shared" si="2"/>
        <v>#DIV/0!</v>
      </c>
      <c r="M24" s="250" t="e">
        <f t="shared" si="3"/>
        <v>#DIV/0!</v>
      </c>
      <c r="N24" s="395" t="e">
        <f t="shared" si="4"/>
        <v>#DIV/0!</v>
      </c>
      <c r="P24" s="240"/>
      <c r="Q24" s="241"/>
    </row>
    <row r="25" spans="2:18" ht="30" customHeight="1" x14ac:dyDescent="0.35">
      <c r="B25" s="490"/>
      <c r="C25" s="490"/>
      <c r="D25" s="225"/>
      <c r="E25" s="225"/>
      <c r="F25" s="231"/>
      <c r="G25" s="250"/>
      <c r="H25" s="239" t="e">
        <f t="shared" si="5"/>
        <v>#DIV/0!</v>
      </c>
      <c r="I25" s="250" t="e">
        <f t="shared" si="0"/>
        <v>#DIV/0!</v>
      </c>
      <c r="J25" s="239"/>
      <c r="K25" s="250" t="e">
        <f t="shared" si="1"/>
        <v>#DIV/0!</v>
      </c>
      <c r="L25" s="247" t="e">
        <f t="shared" si="2"/>
        <v>#DIV/0!</v>
      </c>
      <c r="M25" s="250" t="e">
        <f t="shared" si="3"/>
        <v>#DIV/0!</v>
      </c>
      <c r="N25" s="395" t="e">
        <f t="shared" si="4"/>
        <v>#DIV/0!</v>
      </c>
      <c r="P25" s="240"/>
      <c r="Q25" s="241"/>
    </row>
    <row r="26" spans="2:18" ht="30" customHeight="1" x14ac:dyDescent="0.35">
      <c r="B26" s="490"/>
      <c r="C26" s="490"/>
      <c r="D26" s="225"/>
      <c r="E26" s="225"/>
      <c r="F26" s="231"/>
      <c r="G26" s="250"/>
      <c r="H26" s="239" t="e">
        <f t="shared" si="5"/>
        <v>#DIV/0!</v>
      </c>
      <c r="I26" s="250" t="e">
        <f t="shared" si="0"/>
        <v>#DIV/0!</v>
      </c>
      <c r="J26" s="239"/>
      <c r="K26" s="250" t="e">
        <f t="shared" si="1"/>
        <v>#DIV/0!</v>
      </c>
      <c r="L26" s="247" t="e">
        <f t="shared" si="2"/>
        <v>#DIV/0!</v>
      </c>
      <c r="M26" s="250" t="e">
        <f t="shared" si="3"/>
        <v>#DIV/0!</v>
      </c>
      <c r="N26" s="395" t="e">
        <f t="shared" si="4"/>
        <v>#DIV/0!</v>
      </c>
      <c r="P26" s="240"/>
      <c r="Q26" s="241"/>
    </row>
    <row r="27" spans="2:18" ht="30" customHeight="1" x14ac:dyDescent="0.35">
      <c r="B27" s="490"/>
      <c r="C27" s="490"/>
      <c r="D27" s="225"/>
      <c r="E27" s="225"/>
      <c r="F27" s="231"/>
      <c r="G27" s="250"/>
      <c r="H27" s="239" t="e">
        <f t="shared" si="5"/>
        <v>#DIV/0!</v>
      </c>
      <c r="I27" s="250" t="e">
        <f t="shared" si="0"/>
        <v>#DIV/0!</v>
      </c>
      <c r="J27" s="239"/>
      <c r="K27" s="250" t="e">
        <f t="shared" si="1"/>
        <v>#DIV/0!</v>
      </c>
      <c r="L27" s="247" t="e">
        <f t="shared" si="2"/>
        <v>#DIV/0!</v>
      </c>
      <c r="M27" s="250" t="e">
        <f t="shared" si="3"/>
        <v>#DIV/0!</v>
      </c>
      <c r="N27" s="395" t="e">
        <f t="shared" si="4"/>
        <v>#DIV/0!</v>
      </c>
      <c r="P27" s="240"/>
      <c r="Q27" s="241"/>
    </row>
    <row r="28" spans="2:18" ht="30" customHeight="1" x14ac:dyDescent="0.35">
      <c r="B28" s="490"/>
      <c r="C28" s="490"/>
      <c r="D28" s="225"/>
      <c r="E28" s="225"/>
      <c r="F28" s="231"/>
      <c r="G28" s="250"/>
      <c r="H28" s="239" t="e">
        <f t="shared" si="5"/>
        <v>#DIV/0!</v>
      </c>
      <c r="I28" s="250" t="e">
        <f t="shared" si="0"/>
        <v>#DIV/0!</v>
      </c>
      <c r="J28" s="239"/>
      <c r="K28" s="250" t="e">
        <f t="shared" si="1"/>
        <v>#DIV/0!</v>
      </c>
      <c r="L28" s="247" t="e">
        <f t="shared" si="2"/>
        <v>#DIV/0!</v>
      </c>
      <c r="M28" s="250" t="e">
        <f t="shared" si="3"/>
        <v>#DIV/0!</v>
      </c>
      <c r="N28" s="395" t="e">
        <f t="shared" si="4"/>
        <v>#DIV/0!</v>
      </c>
      <c r="P28" s="240"/>
      <c r="Q28" s="241"/>
    </row>
    <row r="29" spans="2:18" ht="30" customHeight="1" x14ac:dyDescent="0.35">
      <c r="B29" s="490"/>
      <c r="C29" s="490"/>
      <c r="D29" s="225"/>
      <c r="E29" s="225"/>
      <c r="F29" s="231"/>
      <c r="G29" s="250"/>
      <c r="H29" s="239" t="e">
        <f t="shared" si="5"/>
        <v>#DIV/0!</v>
      </c>
      <c r="I29" s="250" t="e">
        <f t="shared" si="0"/>
        <v>#DIV/0!</v>
      </c>
      <c r="J29" s="239"/>
      <c r="K29" s="250" t="e">
        <f t="shared" si="1"/>
        <v>#DIV/0!</v>
      </c>
      <c r="L29" s="247" t="e">
        <f t="shared" si="2"/>
        <v>#DIV/0!</v>
      </c>
      <c r="M29" s="250" t="e">
        <f t="shared" si="3"/>
        <v>#DIV/0!</v>
      </c>
      <c r="N29" s="395" t="e">
        <f t="shared" si="4"/>
        <v>#DIV/0!</v>
      </c>
      <c r="P29" s="240"/>
      <c r="Q29" s="241"/>
    </row>
    <row r="30" spans="2:18" ht="30" customHeight="1" x14ac:dyDescent="0.35">
      <c r="B30" s="490"/>
      <c r="C30" s="490"/>
      <c r="D30" s="225"/>
      <c r="E30" s="225"/>
      <c r="F30" s="231"/>
      <c r="G30" s="250"/>
      <c r="H30" s="239" t="e">
        <f t="shared" si="5"/>
        <v>#DIV/0!</v>
      </c>
      <c r="I30" s="250" t="e">
        <f t="shared" si="0"/>
        <v>#DIV/0!</v>
      </c>
      <c r="J30" s="239"/>
      <c r="K30" s="250" t="e">
        <f t="shared" si="1"/>
        <v>#DIV/0!</v>
      </c>
      <c r="L30" s="247" t="e">
        <f t="shared" si="2"/>
        <v>#DIV/0!</v>
      </c>
      <c r="M30" s="250" t="e">
        <f t="shared" si="3"/>
        <v>#DIV/0!</v>
      </c>
      <c r="N30" s="395" t="e">
        <f t="shared" si="4"/>
        <v>#DIV/0!</v>
      </c>
      <c r="P30" s="240"/>
      <c r="Q30" s="241"/>
    </row>
    <row r="31" spans="2:18" ht="30" customHeight="1" x14ac:dyDescent="0.35">
      <c r="B31" s="490"/>
      <c r="C31" s="490"/>
      <c r="D31" s="225"/>
      <c r="E31" s="225"/>
      <c r="F31" s="231"/>
      <c r="G31" s="250"/>
      <c r="H31" s="239" t="e">
        <f t="shared" si="5"/>
        <v>#DIV/0!</v>
      </c>
      <c r="I31" s="250" t="e">
        <f t="shared" si="0"/>
        <v>#DIV/0!</v>
      </c>
      <c r="J31" s="239"/>
      <c r="K31" s="250" t="e">
        <f t="shared" si="1"/>
        <v>#DIV/0!</v>
      </c>
      <c r="L31" s="247" t="e">
        <f t="shared" si="2"/>
        <v>#DIV/0!</v>
      </c>
      <c r="M31" s="250" t="e">
        <f t="shared" si="3"/>
        <v>#DIV/0!</v>
      </c>
      <c r="N31" s="395" t="e">
        <f t="shared" si="4"/>
        <v>#DIV/0!</v>
      </c>
      <c r="P31" s="240"/>
      <c r="Q31" s="241"/>
    </row>
    <row r="32" spans="2:18" ht="30" customHeight="1" x14ac:dyDescent="0.35">
      <c r="B32" s="490"/>
      <c r="C32" s="490"/>
      <c r="D32" s="225"/>
      <c r="E32" s="225"/>
      <c r="F32" s="231"/>
      <c r="G32" s="250"/>
      <c r="H32" s="239" t="e">
        <f>$H$11</f>
        <v>#DIV/0!</v>
      </c>
      <c r="I32" s="250" t="e">
        <f t="shared" si="0"/>
        <v>#DIV/0!</v>
      </c>
      <c r="J32" s="239"/>
      <c r="K32" s="250" t="e">
        <f t="shared" si="1"/>
        <v>#DIV/0!</v>
      </c>
      <c r="L32" s="247" t="e">
        <f t="shared" si="2"/>
        <v>#DIV/0!</v>
      </c>
      <c r="M32" s="250" t="e">
        <f t="shared" si="3"/>
        <v>#DIV/0!</v>
      </c>
      <c r="N32" s="395" t="e">
        <f t="shared" si="4"/>
        <v>#DIV/0!</v>
      </c>
      <c r="P32" s="240"/>
      <c r="Q32" s="241"/>
      <c r="R32" s="217" t="s">
        <v>490</v>
      </c>
    </row>
    <row r="33" spans="2:19" ht="30" customHeight="1" x14ac:dyDescent="0.35">
      <c r="B33" s="490"/>
      <c r="C33" s="490"/>
      <c r="D33" s="225"/>
      <c r="E33" s="225"/>
      <c r="F33" s="231"/>
      <c r="G33" s="250"/>
      <c r="H33" s="239" t="e">
        <f t="shared" ref="H33:H55" si="6">$H$11</f>
        <v>#DIV/0!</v>
      </c>
      <c r="I33" s="250" t="e">
        <f t="shared" si="0"/>
        <v>#DIV/0!</v>
      </c>
      <c r="J33" s="239"/>
      <c r="K33" s="250" t="e">
        <f t="shared" si="1"/>
        <v>#DIV/0!</v>
      </c>
      <c r="L33" s="247" t="e">
        <f t="shared" si="2"/>
        <v>#DIV/0!</v>
      </c>
      <c r="M33" s="250" t="e">
        <f t="shared" si="3"/>
        <v>#DIV/0!</v>
      </c>
      <c r="N33" s="395" t="e">
        <f t="shared" si="4"/>
        <v>#DIV/0!</v>
      </c>
      <c r="P33" s="240"/>
      <c r="Q33" s="241"/>
    </row>
    <row r="34" spans="2:19" ht="30" customHeight="1" x14ac:dyDescent="0.35">
      <c r="B34" s="490"/>
      <c r="C34" s="490"/>
      <c r="D34" s="225"/>
      <c r="E34" s="225"/>
      <c r="F34" s="231"/>
      <c r="G34" s="250"/>
      <c r="H34" s="239" t="e">
        <f t="shared" si="6"/>
        <v>#DIV/0!</v>
      </c>
      <c r="I34" s="250" t="e">
        <f t="shared" si="0"/>
        <v>#DIV/0!</v>
      </c>
      <c r="J34" s="239"/>
      <c r="K34" s="250" t="e">
        <f t="shared" si="1"/>
        <v>#DIV/0!</v>
      </c>
      <c r="L34" s="247" t="e">
        <f t="shared" si="2"/>
        <v>#DIV/0!</v>
      </c>
      <c r="M34" s="250" t="e">
        <f t="shared" si="3"/>
        <v>#DIV/0!</v>
      </c>
      <c r="N34" s="395" t="e">
        <f t="shared" si="4"/>
        <v>#DIV/0!</v>
      </c>
      <c r="P34" s="240"/>
      <c r="Q34" s="241"/>
      <c r="R34" s="217" t="s">
        <v>511</v>
      </c>
    </row>
    <row r="35" spans="2:19" ht="30" customHeight="1" x14ac:dyDescent="0.35">
      <c r="B35" s="490"/>
      <c r="C35" s="490"/>
      <c r="D35" s="225"/>
      <c r="E35" s="225"/>
      <c r="F35" s="231"/>
      <c r="G35" s="250"/>
      <c r="H35" s="239" t="e">
        <f t="shared" si="6"/>
        <v>#DIV/0!</v>
      </c>
      <c r="I35" s="250" t="e">
        <f t="shared" si="0"/>
        <v>#DIV/0!</v>
      </c>
      <c r="J35" s="239"/>
      <c r="K35" s="250" t="e">
        <f t="shared" si="1"/>
        <v>#DIV/0!</v>
      </c>
      <c r="L35" s="247" t="e">
        <f t="shared" si="2"/>
        <v>#DIV/0!</v>
      </c>
      <c r="M35" s="250" t="e">
        <f t="shared" si="3"/>
        <v>#DIV/0!</v>
      </c>
      <c r="N35" s="395" t="e">
        <f t="shared" si="4"/>
        <v>#DIV/0!</v>
      </c>
      <c r="P35" s="240"/>
      <c r="Q35" s="241"/>
      <c r="R35" s="217" t="s">
        <v>512</v>
      </c>
    </row>
    <row r="36" spans="2:19" ht="30" customHeight="1" x14ac:dyDescent="0.35">
      <c r="B36" s="490"/>
      <c r="C36" s="490"/>
      <c r="D36" s="225"/>
      <c r="E36" s="225"/>
      <c r="F36" s="231"/>
      <c r="G36" s="250"/>
      <c r="H36" s="239" t="e">
        <f t="shared" si="6"/>
        <v>#DIV/0!</v>
      </c>
      <c r="I36" s="250" t="e">
        <f t="shared" si="0"/>
        <v>#DIV/0!</v>
      </c>
      <c r="J36" s="239"/>
      <c r="K36" s="250" t="e">
        <f t="shared" si="1"/>
        <v>#DIV/0!</v>
      </c>
      <c r="L36" s="247" t="e">
        <f t="shared" si="2"/>
        <v>#DIV/0!</v>
      </c>
      <c r="M36" s="250" t="e">
        <f t="shared" si="3"/>
        <v>#DIV/0!</v>
      </c>
      <c r="N36" s="395" t="e">
        <f t="shared" si="4"/>
        <v>#DIV/0!</v>
      </c>
      <c r="P36" s="240"/>
      <c r="Q36" s="241"/>
    </row>
    <row r="37" spans="2:19" ht="30" customHeight="1" x14ac:dyDescent="0.35">
      <c r="B37" s="490"/>
      <c r="C37" s="490"/>
      <c r="D37" s="225"/>
      <c r="E37" s="225"/>
      <c r="F37" s="231"/>
      <c r="G37" s="250"/>
      <c r="H37" s="239" t="e">
        <f t="shared" si="6"/>
        <v>#DIV/0!</v>
      </c>
      <c r="I37" s="250" t="e">
        <f t="shared" si="0"/>
        <v>#DIV/0!</v>
      </c>
      <c r="J37" s="239"/>
      <c r="K37" s="250" t="e">
        <f t="shared" si="1"/>
        <v>#DIV/0!</v>
      </c>
      <c r="L37" s="247" t="e">
        <f t="shared" si="2"/>
        <v>#DIV/0!</v>
      </c>
      <c r="M37" s="250" t="e">
        <f t="shared" si="3"/>
        <v>#DIV/0!</v>
      </c>
      <c r="N37" s="395" t="e">
        <f t="shared" si="4"/>
        <v>#DIV/0!</v>
      </c>
      <c r="P37" s="240"/>
      <c r="Q37" s="241"/>
    </row>
    <row r="38" spans="2:19" ht="30" customHeight="1" x14ac:dyDescent="0.35">
      <c r="B38" s="490"/>
      <c r="C38" s="490"/>
      <c r="D38" s="225"/>
      <c r="E38" s="225"/>
      <c r="F38" s="231"/>
      <c r="G38" s="250"/>
      <c r="H38" s="239" t="e">
        <f t="shared" si="6"/>
        <v>#DIV/0!</v>
      </c>
      <c r="I38" s="250" t="e">
        <f t="shared" si="0"/>
        <v>#DIV/0!</v>
      </c>
      <c r="J38" s="239"/>
      <c r="K38" s="250" t="e">
        <f t="shared" si="1"/>
        <v>#DIV/0!</v>
      </c>
      <c r="L38" s="247" t="e">
        <f t="shared" si="2"/>
        <v>#DIV/0!</v>
      </c>
      <c r="M38" s="250" t="e">
        <f t="shared" si="3"/>
        <v>#DIV/0!</v>
      </c>
      <c r="N38" s="395" t="e">
        <f t="shared" si="4"/>
        <v>#DIV/0!</v>
      </c>
      <c r="P38" s="240"/>
      <c r="Q38" s="241"/>
    </row>
    <row r="39" spans="2:19" ht="30" customHeight="1" x14ac:dyDescent="0.35">
      <c r="B39" s="490"/>
      <c r="C39" s="490"/>
      <c r="D39" s="225"/>
      <c r="E39" s="225"/>
      <c r="F39" s="231"/>
      <c r="G39" s="250"/>
      <c r="H39" s="239" t="e">
        <f t="shared" si="6"/>
        <v>#DIV/0!</v>
      </c>
      <c r="I39" s="250" t="e">
        <f t="shared" si="0"/>
        <v>#DIV/0!</v>
      </c>
      <c r="J39" s="239"/>
      <c r="K39" s="250" t="e">
        <f t="shared" si="1"/>
        <v>#DIV/0!</v>
      </c>
      <c r="L39" s="247" t="e">
        <f t="shared" si="2"/>
        <v>#DIV/0!</v>
      </c>
      <c r="M39" s="250" t="e">
        <f t="shared" si="3"/>
        <v>#DIV/0!</v>
      </c>
      <c r="N39" s="395" t="e">
        <f t="shared" si="4"/>
        <v>#DIV/0!</v>
      </c>
      <c r="P39" s="240"/>
      <c r="Q39" s="241"/>
    </row>
    <row r="40" spans="2:19" ht="30" customHeight="1" x14ac:dyDescent="0.35">
      <c r="B40" s="490"/>
      <c r="C40" s="490"/>
      <c r="D40" s="225"/>
      <c r="E40" s="225"/>
      <c r="F40" s="231"/>
      <c r="G40" s="250"/>
      <c r="H40" s="239" t="e">
        <f t="shared" si="6"/>
        <v>#DIV/0!</v>
      </c>
      <c r="I40" s="250" t="e">
        <f t="shared" si="0"/>
        <v>#DIV/0!</v>
      </c>
      <c r="J40" s="239"/>
      <c r="K40" s="250" t="e">
        <f t="shared" si="1"/>
        <v>#DIV/0!</v>
      </c>
      <c r="L40" s="247" t="e">
        <f t="shared" si="2"/>
        <v>#DIV/0!</v>
      </c>
      <c r="M40" s="250" t="e">
        <f t="shared" si="3"/>
        <v>#DIV/0!</v>
      </c>
      <c r="N40" s="395" t="e">
        <f t="shared" si="4"/>
        <v>#DIV/0!</v>
      </c>
      <c r="P40" s="240"/>
      <c r="Q40" s="241"/>
    </row>
    <row r="41" spans="2:19" ht="30" customHeight="1" x14ac:dyDescent="0.35">
      <c r="B41" s="490"/>
      <c r="C41" s="490"/>
      <c r="D41" s="225"/>
      <c r="E41" s="225"/>
      <c r="F41" s="231"/>
      <c r="G41" s="250"/>
      <c r="H41" s="239" t="e">
        <f t="shared" si="6"/>
        <v>#DIV/0!</v>
      </c>
      <c r="I41" s="250" t="e">
        <f t="shared" si="0"/>
        <v>#DIV/0!</v>
      </c>
      <c r="J41" s="239"/>
      <c r="K41" s="250" t="e">
        <f t="shared" si="1"/>
        <v>#DIV/0!</v>
      </c>
      <c r="L41" s="247" t="e">
        <f t="shared" si="2"/>
        <v>#DIV/0!</v>
      </c>
      <c r="M41" s="250" t="e">
        <f t="shared" si="3"/>
        <v>#DIV/0!</v>
      </c>
      <c r="N41" s="395" t="e">
        <f t="shared" si="4"/>
        <v>#DIV/0!</v>
      </c>
      <c r="P41" s="240"/>
      <c r="Q41" s="241"/>
    </row>
    <row r="42" spans="2:19" ht="30" customHeight="1" x14ac:dyDescent="0.35">
      <c r="B42" s="490"/>
      <c r="C42" s="490"/>
      <c r="D42" s="225"/>
      <c r="E42" s="225"/>
      <c r="F42" s="231"/>
      <c r="G42" s="250"/>
      <c r="H42" s="239" t="e">
        <f t="shared" si="6"/>
        <v>#DIV/0!</v>
      </c>
      <c r="I42" s="250" t="e">
        <f t="shared" si="0"/>
        <v>#DIV/0!</v>
      </c>
      <c r="J42" s="239"/>
      <c r="K42" s="250" t="e">
        <f t="shared" si="1"/>
        <v>#DIV/0!</v>
      </c>
      <c r="L42" s="247" t="e">
        <f t="shared" si="2"/>
        <v>#DIV/0!</v>
      </c>
      <c r="M42" s="250" t="e">
        <f t="shared" si="3"/>
        <v>#DIV/0!</v>
      </c>
      <c r="N42" s="395" t="e">
        <f t="shared" si="4"/>
        <v>#DIV/0!</v>
      </c>
      <c r="P42" s="240"/>
      <c r="Q42" s="241"/>
    </row>
    <row r="43" spans="2:19" ht="30" customHeight="1" x14ac:dyDescent="0.35">
      <c r="B43" s="490"/>
      <c r="C43" s="490"/>
      <c r="D43" s="225"/>
      <c r="E43" s="225"/>
      <c r="F43" s="231"/>
      <c r="G43" s="250"/>
      <c r="H43" s="239" t="e">
        <f t="shared" si="6"/>
        <v>#DIV/0!</v>
      </c>
      <c r="I43" s="250" t="e">
        <f t="shared" si="0"/>
        <v>#DIV/0!</v>
      </c>
      <c r="J43" s="239"/>
      <c r="K43" s="250" t="e">
        <f t="shared" si="1"/>
        <v>#DIV/0!</v>
      </c>
      <c r="L43" s="247" t="e">
        <f t="shared" si="2"/>
        <v>#DIV/0!</v>
      </c>
      <c r="M43" s="250" t="e">
        <f t="shared" si="3"/>
        <v>#DIV/0!</v>
      </c>
      <c r="N43" s="395" t="e">
        <f t="shared" si="4"/>
        <v>#DIV/0!</v>
      </c>
      <c r="P43" s="240"/>
      <c r="Q43" s="241"/>
    </row>
    <row r="44" spans="2:19" ht="30" customHeight="1" x14ac:dyDescent="0.35">
      <c r="B44" s="490"/>
      <c r="C44" s="490"/>
      <c r="D44" s="225"/>
      <c r="E44" s="225"/>
      <c r="F44" s="231"/>
      <c r="G44" s="250"/>
      <c r="H44" s="239" t="e">
        <f t="shared" si="6"/>
        <v>#DIV/0!</v>
      </c>
      <c r="I44" s="250" t="e">
        <f t="shared" si="0"/>
        <v>#DIV/0!</v>
      </c>
      <c r="J44" s="239"/>
      <c r="K44" s="250" t="e">
        <f t="shared" si="1"/>
        <v>#DIV/0!</v>
      </c>
      <c r="L44" s="247" t="e">
        <f t="shared" si="2"/>
        <v>#DIV/0!</v>
      </c>
      <c r="M44" s="250" t="e">
        <f t="shared" si="3"/>
        <v>#DIV/0!</v>
      </c>
      <c r="N44" s="395" t="e">
        <f t="shared" si="4"/>
        <v>#DIV/0!</v>
      </c>
      <c r="P44" s="240"/>
      <c r="Q44" s="241"/>
    </row>
    <row r="45" spans="2:19" ht="30" customHeight="1" x14ac:dyDescent="0.35">
      <c r="B45" s="490"/>
      <c r="C45" s="490"/>
      <c r="D45" s="225"/>
      <c r="E45" s="225"/>
      <c r="F45" s="231"/>
      <c r="G45" s="250"/>
      <c r="H45" s="239" t="e">
        <f t="shared" si="6"/>
        <v>#DIV/0!</v>
      </c>
      <c r="I45" s="250" t="e">
        <f t="shared" si="0"/>
        <v>#DIV/0!</v>
      </c>
      <c r="J45" s="239"/>
      <c r="K45" s="250" t="e">
        <f t="shared" si="1"/>
        <v>#DIV/0!</v>
      </c>
      <c r="L45" s="247" t="e">
        <f t="shared" si="2"/>
        <v>#DIV/0!</v>
      </c>
      <c r="M45" s="250" t="e">
        <f t="shared" si="3"/>
        <v>#DIV/0!</v>
      </c>
      <c r="N45" s="395" t="e">
        <f t="shared" si="4"/>
        <v>#DIV/0!</v>
      </c>
      <c r="P45" s="240"/>
      <c r="Q45" s="241"/>
    </row>
    <row r="46" spans="2:19" ht="30" customHeight="1" x14ac:dyDescent="0.35">
      <c r="B46" s="490"/>
      <c r="C46" s="490"/>
      <c r="D46" s="225"/>
      <c r="E46" s="225"/>
      <c r="F46" s="231"/>
      <c r="G46" s="250"/>
      <c r="H46" s="239" t="e">
        <f t="shared" si="6"/>
        <v>#DIV/0!</v>
      </c>
      <c r="I46" s="250" t="e">
        <f t="shared" si="0"/>
        <v>#DIV/0!</v>
      </c>
      <c r="J46" s="239"/>
      <c r="K46" s="250" t="e">
        <f t="shared" si="1"/>
        <v>#DIV/0!</v>
      </c>
      <c r="L46" s="247" t="e">
        <f t="shared" si="2"/>
        <v>#DIV/0!</v>
      </c>
      <c r="M46" s="250" t="e">
        <f t="shared" si="3"/>
        <v>#DIV/0!</v>
      </c>
      <c r="N46" s="395" t="e">
        <f t="shared" si="4"/>
        <v>#DIV/0!</v>
      </c>
      <c r="P46" s="240"/>
      <c r="Q46" s="241"/>
      <c r="S46" s="222"/>
    </row>
    <row r="47" spans="2:19" ht="30" customHeight="1" x14ac:dyDescent="0.35">
      <c r="B47" s="490"/>
      <c r="C47" s="490"/>
      <c r="D47" s="225"/>
      <c r="E47" s="225"/>
      <c r="F47" s="231"/>
      <c r="G47" s="250"/>
      <c r="H47" s="239" t="e">
        <f t="shared" si="6"/>
        <v>#DIV/0!</v>
      </c>
      <c r="I47" s="250" t="e">
        <f t="shared" si="0"/>
        <v>#DIV/0!</v>
      </c>
      <c r="J47" s="239"/>
      <c r="K47" s="250" t="e">
        <f t="shared" si="1"/>
        <v>#DIV/0!</v>
      </c>
      <c r="L47" s="247" t="e">
        <f t="shared" si="2"/>
        <v>#DIV/0!</v>
      </c>
      <c r="M47" s="250" t="e">
        <f t="shared" si="3"/>
        <v>#DIV/0!</v>
      </c>
      <c r="N47" s="395" t="e">
        <f t="shared" si="4"/>
        <v>#DIV/0!</v>
      </c>
      <c r="P47" s="240"/>
      <c r="Q47" s="241"/>
      <c r="S47" s="222"/>
    </row>
    <row r="48" spans="2:19" ht="30" customHeight="1" x14ac:dyDescent="0.35">
      <c r="B48" s="490"/>
      <c r="C48" s="490"/>
      <c r="D48" s="225"/>
      <c r="E48" s="225"/>
      <c r="F48" s="231"/>
      <c r="G48" s="250"/>
      <c r="H48" s="239" t="e">
        <f t="shared" si="6"/>
        <v>#DIV/0!</v>
      </c>
      <c r="I48" s="250" t="e">
        <f t="shared" si="0"/>
        <v>#DIV/0!</v>
      </c>
      <c r="J48" s="239"/>
      <c r="K48" s="250" t="e">
        <f t="shared" si="1"/>
        <v>#DIV/0!</v>
      </c>
      <c r="L48" s="247" t="e">
        <f t="shared" si="2"/>
        <v>#DIV/0!</v>
      </c>
      <c r="M48" s="250" t="e">
        <f t="shared" si="3"/>
        <v>#DIV/0!</v>
      </c>
      <c r="N48" s="395" t="e">
        <f t="shared" si="4"/>
        <v>#DIV/0!</v>
      </c>
      <c r="P48" s="240"/>
      <c r="Q48" s="241"/>
      <c r="S48" s="222"/>
    </row>
    <row r="49" spans="1:19" ht="30" customHeight="1" x14ac:dyDescent="0.35">
      <c r="B49" s="490"/>
      <c r="C49" s="490"/>
      <c r="D49" s="225"/>
      <c r="E49" s="225"/>
      <c r="F49" s="231"/>
      <c r="G49" s="250"/>
      <c r="H49" s="239" t="e">
        <f t="shared" si="6"/>
        <v>#DIV/0!</v>
      </c>
      <c r="I49" s="250" t="e">
        <f t="shared" si="0"/>
        <v>#DIV/0!</v>
      </c>
      <c r="J49" s="239"/>
      <c r="K49" s="250" t="e">
        <f t="shared" si="1"/>
        <v>#DIV/0!</v>
      </c>
      <c r="L49" s="247" t="e">
        <f t="shared" si="2"/>
        <v>#DIV/0!</v>
      </c>
      <c r="M49" s="250" t="e">
        <f t="shared" si="3"/>
        <v>#DIV/0!</v>
      </c>
      <c r="N49" s="395" t="e">
        <f t="shared" si="4"/>
        <v>#DIV/0!</v>
      </c>
      <c r="P49" s="240"/>
      <c r="Q49" s="241"/>
      <c r="S49" s="222"/>
    </row>
    <row r="50" spans="1:19" ht="30" customHeight="1" x14ac:dyDescent="0.35">
      <c r="B50" s="490"/>
      <c r="C50" s="490"/>
      <c r="D50" s="225"/>
      <c r="E50" s="225"/>
      <c r="F50" s="231"/>
      <c r="G50" s="250"/>
      <c r="H50" s="239" t="e">
        <f t="shared" si="6"/>
        <v>#DIV/0!</v>
      </c>
      <c r="I50" s="250" t="e">
        <f t="shared" si="0"/>
        <v>#DIV/0!</v>
      </c>
      <c r="J50" s="239"/>
      <c r="K50" s="250" t="e">
        <f t="shared" si="1"/>
        <v>#DIV/0!</v>
      </c>
      <c r="L50" s="247" t="e">
        <f t="shared" si="2"/>
        <v>#DIV/0!</v>
      </c>
      <c r="M50" s="250" t="e">
        <f t="shared" si="3"/>
        <v>#DIV/0!</v>
      </c>
      <c r="N50" s="395" t="e">
        <f t="shared" si="4"/>
        <v>#DIV/0!</v>
      </c>
      <c r="P50" s="240"/>
      <c r="Q50" s="241"/>
      <c r="S50" s="222"/>
    </row>
    <row r="51" spans="1:19" ht="30" customHeight="1" x14ac:dyDescent="0.35">
      <c r="B51" s="490"/>
      <c r="C51" s="490"/>
      <c r="D51" s="225"/>
      <c r="E51" s="225"/>
      <c r="F51" s="231"/>
      <c r="G51" s="250"/>
      <c r="H51" s="239" t="e">
        <f t="shared" si="6"/>
        <v>#DIV/0!</v>
      </c>
      <c r="I51" s="250" t="e">
        <f t="shared" si="0"/>
        <v>#DIV/0!</v>
      </c>
      <c r="J51" s="239"/>
      <c r="K51" s="250" t="e">
        <f t="shared" si="1"/>
        <v>#DIV/0!</v>
      </c>
      <c r="L51" s="247" t="e">
        <f t="shared" si="2"/>
        <v>#DIV/0!</v>
      </c>
      <c r="M51" s="250" t="e">
        <f t="shared" si="3"/>
        <v>#DIV/0!</v>
      </c>
      <c r="N51" s="395" t="e">
        <f t="shared" si="4"/>
        <v>#DIV/0!</v>
      </c>
      <c r="P51" s="240"/>
      <c r="Q51" s="241"/>
      <c r="S51" s="222"/>
    </row>
    <row r="52" spans="1:19" ht="30" customHeight="1" x14ac:dyDescent="0.35">
      <c r="B52" s="490"/>
      <c r="C52" s="490"/>
      <c r="D52" s="225"/>
      <c r="E52" s="225"/>
      <c r="F52" s="231"/>
      <c r="G52" s="250"/>
      <c r="H52" s="239" t="e">
        <f t="shared" si="6"/>
        <v>#DIV/0!</v>
      </c>
      <c r="I52" s="250" t="e">
        <f t="shared" si="0"/>
        <v>#DIV/0!</v>
      </c>
      <c r="J52" s="239"/>
      <c r="K52" s="250" t="e">
        <f t="shared" si="1"/>
        <v>#DIV/0!</v>
      </c>
      <c r="L52" s="247" t="e">
        <f t="shared" si="2"/>
        <v>#DIV/0!</v>
      </c>
      <c r="M52" s="250" t="e">
        <f t="shared" si="3"/>
        <v>#DIV/0!</v>
      </c>
      <c r="N52" s="395" t="e">
        <f t="shared" si="4"/>
        <v>#DIV/0!</v>
      </c>
      <c r="P52" s="240"/>
      <c r="Q52" s="241"/>
      <c r="S52" s="222"/>
    </row>
    <row r="53" spans="1:19" ht="30" customHeight="1" x14ac:dyDescent="0.35">
      <c r="B53" s="490"/>
      <c r="C53" s="490"/>
      <c r="D53" s="225"/>
      <c r="E53" s="225"/>
      <c r="F53" s="231"/>
      <c r="G53" s="250"/>
      <c r="H53" s="239" t="e">
        <f t="shared" si="6"/>
        <v>#DIV/0!</v>
      </c>
      <c r="I53" s="250" t="e">
        <f t="shared" si="0"/>
        <v>#DIV/0!</v>
      </c>
      <c r="J53" s="239"/>
      <c r="K53" s="250" t="e">
        <f t="shared" si="1"/>
        <v>#DIV/0!</v>
      </c>
      <c r="L53" s="247" t="e">
        <f t="shared" si="2"/>
        <v>#DIV/0!</v>
      </c>
      <c r="M53" s="250" t="e">
        <f t="shared" si="3"/>
        <v>#DIV/0!</v>
      </c>
      <c r="N53" s="395" t="e">
        <f t="shared" si="4"/>
        <v>#DIV/0!</v>
      </c>
      <c r="P53" s="240"/>
      <c r="Q53" s="241"/>
      <c r="S53" s="222"/>
    </row>
    <row r="54" spans="1:19" ht="30" customHeight="1" x14ac:dyDescent="0.35">
      <c r="B54" s="490"/>
      <c r="C54" s="490"/>
      <c r="D54" s="225"/>
      <c r="E54" s="225"/>
      <c r="F54" s="231"/>
      <c r="G54" s="250"/>
      <c r="H54" s="239" t="e">
        <f t="shared" si="6"/>
        <v>#DIV/0!</v>
      </c>
      <c r="I54" s="250" t="e">
        <f t="shared" si="0"/>
        <v>#DIV/0!</v>
      </c>
      <c r="J54" s="239"/>
      <c r="K54" s="250" t="e">
        <f t="shared" si="1"/>
        <v>#DIV/0!</v>
      </c>
      <c r="L54" s="247" t="e">
        <f t="shared" si="2"/>
        <v>#DIV/0!</v>
      </c>
      <c r="M54" s="250" t="e">
        <f t="shared" si="3"/>
        <v>#DIV/0!</v>
      </c>
      <c r="N54" s="395" t="e">
        <f t="shared" si="4"/>
        <v>#DIV/0!</v>
      </c>
      <c r="P54" s="240"/>
      <c r="Q54" s="241"/>
      <c r="S54" s="222"/>
    </row>
    <row r="55" spans="1:19" ht="30" customHeight="1" x14ac:dyDescent="0.35">
      <c r="B55" s="490"/>
      <c r="C55" s="490"/>
      <c r="D55" s="225"/>
      <c r="E55" s="225"/>
      <c r="F55" s="231"/>
      <c r="G55" s="250"/>
      <c r="H55" s="239" t="e">
        <f t="shared" si="6"/>
        <v>#DIV/0!</v>
      </c>
      <c r="I55" s="250" t="e">
        <f t="shared" si="0"/>
        <v>#DIV/0!</v>
      </c>
      <c r="J55" s="239"/>
      <c r="K55" s="250" t="e">
        <f t="shared" si="1"/>
        <v>#DIV/0!</v>
      </c>
      <c r="L55" s="247" t="e">
        <f t="shared" si="2"/>
        <v>#DIV/0!</v>
      </c>
      <c r="M55" s="250" t="e">
        <f t="shared" si="3"/>
        <v>#DIV/0!</v>
      </c>
      <c r="N55" s="395" t="e">
        <f t="shared" si="4"/>
        <v>#DIV/0!</v>
      </c>
      <c r="P55" s="240"/>
      <c r="Q55" s="241"/>
      <c r="S55" s="222"/>
    </row>
    <row r="56" spans="1:19" ht="24" customHeight="1" x14ac:dyDescent="0.35">
      <c r="A56" s="890" t="s">
        <v>453</v>
      </c>
      <c r="B56" s="890"/>
      <c r="C56" s="287"/>
      <c r="D56" s="396">
        <f>SUM(D11:D55)</f>
        <v>0</v>
      </c>
      <c r="E56" s="396">
        <f t="shared" ref="E56:N56" si="7">SUM(E11:E55)</f>
        <v>0</v>
      </c>
      <c r="F56" s="270"/>
      <c r="G56" s="396">
        <f t="shared" si="7"/>
        <v>0</v>
      </c>
      <c r="H56" s="396" t="e">
        <f t="shared" si="7"/>
        <v>#DIV/0!</v>
      </c>
      <c r="I56" s="396" t="e">
        <f t="shared" si="7"/>
        <v>#DIV/0!</v>
      </c>
      <c r="J56" s="396"/>
      <c r="K56" s="396" t="e">
        <f t="shared" si="7"/>
        <v>#DIV/0!</v>
      </c>
      <c r="L56" s="503" t="e">
        <f t="shared" si="7"/>
        <v>#DIV/0!</v>
      </c>
      <c r="M56" s="396" t="e">
        <f t="shared" si="7"/>
        <v>#DIV/0!</v>
      </c>
      <c r="N56" s="396" t="e">
        <f t="shared" si="7"/>
        <v>#DIV/0!</v>
      </c>
      <c r="O56" s="270"/>
      <c r="P56" s="246"/>
      <c r="Q56" s="241"/>
    </row>
    <row r="57" spans="1:19" ht="15" customHeight="1" x14ac:dyDescent="0.35">
      <c r="A57" s="245"/>
      <c r="B57" s="234"/>
      <c r="C57" s="234"/>
      <c r="D57" s="226"/>
      <c r="E57" s="229"/>
      <c r="F57" s="235"/>
      <c r="G57" s="238"/>
      <c r="H57" s="228"/>
      <c r="I57" s="238"/>
      <c r="J57" s="237"/>
      <c r="K57" s="238"/>
      <c r="L57" s="249"/>
      <c r="M57" s="238"/>
      <c r="P57" s="246"/>
      <c r="Q57" s="241"/>
    </row>
    <row r="58" spans="1:19" ht="30" customHeight="1" x14ac:dyDescent="0.35">
      <c r="A58" s="245"/>
      <c r="B58" s="234"/>
      <c r="C58" s="234"/>
      <c r="D58" s="226"/>
      <c r="E58" s="229"/>
      <c r="F58" s="235"/>
      <c r="G58" s="227"/>
      <c r="H58" s="228"/>
      <c r="I58" s="236"/>
      <c r="K58" s="237"/>
      <c r="L58" s="237"/>
      <c r="M58" s="238"/>
    </row>
    <row r="60" spans="1:19" x14ac:dyDescent="0.35">
      <c r="A60" s="242"/>
    </row>
    <row r="71" spans="7:7" x14ac:dyDescent="0.35">
      <c r="G71" s="224" t="s">
        <v>1</v>
      </c>
    </row>
  </sheetData>
  <mergeCells count="6">
    <mergeCell ref="A2:M2"/>
    <mergeCell ref="J6:L6"/>
    <mergeCell ref="L7:N8"/>
    <mergeCell ref="A56:B56"/>
    <mergeCell ref="K9:L9"/>
    <mergeCell ref="E5:I6"/>
  </mergeCells>
  <conditionalFormatting sqref="M56">
    <cfRule type="cellIs" dxfId="0" priority="1" operator="greaterThan">
      <formula>$M$9</formula>
    </cfRule>
  </conditionalFormatting>
  <dataValidations count="1">
    <dataValidation type="list" allowBlank="1" showInputMessage="1" showErrorMessage="1" sqref="C11:C55">
      <formula1>$R$34:$R$35</formula1>
    </dataValidation>
  </dataValidations>
  <printOptions horizontalCentered="1"/>
  <pageMargins left="0" right="0" top="0.25" bottom="0.25" header="0.05" footer="0.3"/>
  <pageSetup paperSize="5" scale="52" orientation="landscape" r:id="rId1"/>
  <headerFooter>
    <oddHeader>&amp;RPage&amp;P of &amp;N</oddHeader>
    <oddFooter>&amp;LRevised March 2017</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L56"/>
  <sheetViews>
    <sheetView zoomScale="78" zoomScaleNormal="78" workbookViewId="0">
      <selection sqref="A1:B1"/>
    </sheetView>
  </sheetViews>
  <sheetFormatPr defaultRowHeight="16.5" x14ac:dyDescent="0.35"/>
  <cols>
    <col min="1" max="1" width="15.07421875" style="23" bestFit="1" customWidth="1"/>
    <col min="2" max="256" width="8.84375" style="23"/>
    <col min="257" max="257" width="15.07421875" style="23" bestFit="1" customWidth="1"/>
    <col min="258" max="512" width="8.84375" style="23"/>
    <col min="513" max="513" width="15.07421875" style="23" bestFit="1" customWidth="1"/>
    <col min="514" max="768" width="8.84375" style="23"/>
    <col min="769" max="769" width="15.07421875" style="23" bestFit="1" customWidth="1"/>
    <col min="770" max="1024" width="8.84375" style="23"/>
    <col min="1025" max="1025" width="15.07421875" style="23" bestFit="1" customWidth="1"/>
    <col min="1026" max="1280" width="8.84375" style="23"/>
    <col min="1281" max="1281" width="15.07421875" style="23" bestFit="1" customWidth="1"/>
    <col min="1282" max="1536" width="8.84375" style="23"/>
    <col min="1537" max="1537" width="15.07421875" style="23" bestFit="1" customWidth="1"/>
    <col min="1538" max="1792" width="8.84375" style="23"/>
    <col min="1793" max="1793" width="15.07421875" style="23" bestFit="1" customWidth="1"/>
    <col min="1794" max="2048" width="8.84375" style="23"/>
    <col min="2049" max="2049" width="15.07421875" style="23" bestFit="1" customWidth="1"/>
    <col min="2050" max="2304" width="8.84375" style="23"/>
    <col min="2305" max="2305" width="15.07421875" style="23" bestFit="1" customWidth="1"/>
    <col min="2306" max="2560" width="8.84375" style="23"/>
    <col min="2561" max="2561" width="15.07421875" style="23" bestFit="1" customWidth="1"/>
    <col min="2562" max="2816" width="8.84375" style="23"/>
    <col min="2817" max="2817" width="15.07421875" style="23" bestFit="1" customWidth="1"/>
    <col min="2818" max="3072" width="8.84375" style="23"/>
    <col min="3073" max="3073" width="15.07421875" style="23" bestFit="1" customWidth="1"/>
    <col min="3074" max="3328" width="8.84375" style="23"/>
    <col min="3329" max="3329" width="15.07421875" style="23" bestFit="1" customWidth="1"/>
    <col min="3330" max="3584" width="8.84375" style="23"/>
    <col min="3585" max="3585" width="15.07421875" style="23" bestFit="1" customWidth="1"/>
    <col min="3586" max="3840" width="8.84375" style="23"/>
    <col min="3841" max="3841" width="15.07421875" style="23" bestFit="1" customWidth="1"/>
    <col min="3842" max="4096" width="8.84375" style="23"/>
    <col min="4097" max="4097" width="15.07421875" style="23" bestFit="1" customWidth="1"/>
    <col min="4098" max="4352" width="8.84375" style="23"/>
    <col min="4353" max="4353" width="15.07421875" style="23" bestFit="1" customWidth="1"/>
    <col min="4354" max="4608" width="8.84375" style="23"/>
    <col min="4609" max="4609" width="15.07421875" style="23" bestFit="1" customWidth="1"/>
    <col min="4610" max="4864" width="8.84375" style="23"/>
    <col min="4865" max="4865" width="15.07421875" style="23" bestFit="1" customWidth="1"/>
    <col min="4866" max="5120" width="8.84375" style="23"/>
    <col min="5121" max="5121" width="15.07421875" style="23" bestFit="1" customWidth="1"/>
    <col min="5122" max="5376" width="8.84375" style="23"/>
    <col min="5377" max="5377" width="15.07421875" style="23" bestFit="1" customWidth="1"/>
    <col min="5378" max="5632" width="8.84375" style="23"/>
    <col min="5633" max="5633" width="15.07421875" style="23" bestFit="1" customWidth="1"/>
    <col min="5634" max="5888" width="8.84375" style="23"/>
    <col min="5889" max="5889" width="15.07421875" style="23" bestFit="1" customWidth="1"/>
    <col min="5890" max="6144" width="8.84375" style="23"/>
    <col min="6145" max="6145" width="15.07421875" style="23" bestFit="1" customWidth="1"/>
    <col min="6146" max="6400" width="8.84375" style="23"/>
    <col min="6401" max="6401" width="15.07421875" style="23" bestFit="1" customWidth="1"/>
    <col min="6402" max="6656" width="8.84375" style="23"/>
    <col min="6657" max="6657" width="15.07421875" style="23" bestFit="1" customWidth="1"/>
    <col min="6658" max="6912" width="8.84375" style="23"/>
    <col min="6913" max="6913" width="15.07421875" style="23" bestFit="1" customWidth="1"/>
    <col min="6914" max="7168" width="8.84375" style="23"/>
    <col min="7169" max="7169" width="15.07421875" style="23" bestFit="1" customWidth="1"/>
    <col min="7170" max="7424" width="8.84375" style="23"/>
    <col min="7425" max="7425" width="15.07421875" style="23" bestFit="1" customWidth="1"/>
    <col min="7426" max="7680" width="8.84375" style="23"/>
    <col min="7681" max="7681" width="15.07421875" style="23" bestFit="1" customWidth="1"/>
    <col min="7682" max="7936" width="8.84375" style="23"/>
    <col min="7937" max="7937" width="15.07421875" style="23" bestFit="1" customWidth="1"/>
    <col min="7938" max="8192" width="8.84375" style="23"/>
    <col min="8193" max="8193" width="15.07421875" style="23" bestFit="1" customWidth="1"/>
    <col min="8194" max="8448" width="8.84375" style="23"/>
    <col min="8449" max="8449" width="15.07421875" style="23" bestFit="1" customWidth="1"/>
    <col min="8450" max="8704" width="8.84375" style="23"/>
    <col min="8705" max="8705" width="15.07421875" style="23" bestFit="1" customWidth="1"/>
    <col min="8706" max="8960" width="8.84375" style="23"/>
    <col min="8961" max="8961" width="15.07421875" style="23" bestFit="1" customWidth="1"/>
    <col min="8962" max="9216" width="8.84375" style="23"/>
    <col min="9217" max="9217" width="15.07421875" style="23" bestFit="1" customWidth="1"/>
    <col min="9218" max="9472" width="8.84375" style="23"/>
    <col min="9473" max="9473" width="15.07421875" style="23" bestFit="1" customWidth="1"/>
    <col min="9474" max="9728" width="8.84375" style="23"/>
    <col min="9729" max="9729" width="15.07421875" style="23" bestFit="1" customWidth="1"/>
    <col min="9730" max="9984" width="8.84375" style="23"/>
    <col min="9985" max="9985" width="15.07421875" style="23" bestFit="1" customWidth="1"/>
    <col min="9986" max="10240" width="8.84375" style="23"/>
    <col min="10241" max="10241" width="15.07421875" style="23" bestFit="1" customWidth="1"/>
    <col min="10242" max="10496" width="8.84375" style="23"/>
    <col min="10497" max="10497" width="15.07421875" style="23" bestFit="1" customWidth="1"/>
    <col min="10498" max="10752" width="8.84375" style="23"/>
    <col min="10753" max="10753" width="15.07421875" style="23" bestFit="1" customWidth="1"/>
    <col min="10754" max="11008" width="8.84375" style="23"/>
    <col min="11009" max="11009" width="15.07421875" style="23" bestFit="1" customWidth="1"/>
    <col min="11010" max="11264" width="8.84375" style="23"/>
    <col min="11265" max="11265" width="15.07421875" style="23" bestFit="1" customWidth="1"/>
    <col min="11266" max="11520" width="8.84375" style="23"/>
    <col min="11521" max="11521" width="15.07421875" style="23" bestFit="1" customWidth="1"/>
    <col min="11522" max="11776" width="8.84375" style="23"/>
    <col min="11777" max="11777" width="15.07421875" style="23" bestFit="1" customWidth="1"/>
    <col min="11778" max="12032" width="8.84375" style="23"/>
    <col min="12033" max="12033" width="15.07421875" style="23" bestFit="1" customWidth="1"/>
    <col min="12034" max="12288" width="8.84375" style="23"/>
    <col min="12289" max="12289" width="15.07421875" style="23" bestFit="1" customWidth="1"/>
    <col min="12290" max="12544" width="8.84375" style="23"/>
    <col min="12545" max="12545" width="15.07421875" style="23" bestFit="1" customWidth="1"/>
    <col min="12546" max="12800" width="8.84375" style="23"/>
    <col min="12801" max="12801" width="15.07421875" style="23" bestFit="1" customWidth="1"/>
    <col min="12802" max="13056" width="8.84375" style="23"/>
    <col min="13057" max="13057" width="15.07421875" style="23" bestFit="1" customWidth="1"/>
    <col min="13058" max="13312" width="8.84375" style="23"/>
    <col min="13313" max="13313" width="15.07421875" style="23" bestFit="1" customWidth="1"/>
    <col min="13314" max="13568" width="8.84375" style="23"/>
    <col min="13569" max="13569" width="15.07421875" style="23" bestFit="1" customWidth="1"/>
    <col min="13570" max="13824" width="8.84375" style="23"/>
    <col min="13825" max="13825" width="15.07421875" style="23" bestFit="1" customWidth="1"/>
    <col min="13826" max="14080" width="8.84375" style="23"/>
    <col min="14081" max="14081" width="15.07421875" style="23" bestFit="1" customWidth="1"/>
    <col min="14082" max="14336" width="8.84375" style="23"/>
    <col min="14337" max="14337" width="15.07421875" style="23" bestFit="1" customWidth="1"/>
    <col min="14338" max="14592" width="8.84375" style="23"/>
    <col min="14593" max="14593" width="15.07421875" style="23" bestFit="1" customWidth="1"/>
    <col min="14594" max="14848" width="8.84375" style="23"/>
    <col min="14849" max="14849" width="15.07421875" style="23" bestFit="1" customWidth="1"/>
    <col min="14850" max="15104" width="8.84375" style="23"/>
    <col min="15105" max="15105" width="15.07421875" style="23" bestFit="1" customWidth="1"/>
    <col min="15106" max="15360" width="8.84375" style="23"/>
    <col min="15361" max="15361" width="15.07421875" style="23" bestFit="1" customWidth="1"/>
    <col min="15362" max="15616" width="8.84375" style="23"/>
    <col min="15617" max="15617" width="15.07421875" style="23" bestFit="1" customWidth="1"/>
    <col min="15618" max="15872" width="8.84375" style="23"/>
    <col min="15873" max="15873" width="15.07421875" style="23" bestFit="1" customWidth="1"/>
    <col min="15874" max="16128" width="8.84375" style="23"/>
    <col min="16129" max="16129" width="15.07421875" style="23" bestFit="1" customWidth="1"/>
    <col min="16130" max="16384" width="8.84375" style="23"/>
  </cols>
  <sheetData>
    <row r="1" spans="1:2" ht="18" x14ac:dyDescent="0.4">
      <c r="A1" s="892" t="s">
        <v>3</v>
      </c>
      <c r="B1" s="893"/>
    </row>
    <row r="2" spans="1:2" ht="18" x14ac:dyDescent="0.4">
      <c r="A2" s="27"/>
      <c r="B2" s="27"/>
    </row>
    <row r="3" spans="1:2" ht="18" x14ac:dyDescent="0.4">
      <c r="A3" s="27"/>
      <c r="B3" s="27"/>
    </row>
    <row r="4" spans="1:2" ht="18" x14ac:dyDescent="0.4">
      <c r="A4" s="28" t="s">
        <v>130</v>
      </c>
      <c r="B4" s="27"/>
    </row>
    <row r="5" spans="1:2" ht="18" x14ac:dyDescent="0.4">
      <c r="A5" s="27"/>
      <c r="B5" s="27"/>
    </row>
    <row r="6" spans="1:2" ht="18" x14ac:dyDescent="0.4">
      <c r="A6" s="27"/>
      <c r="B6" s="27"/>
    </row>
    <row r="7" spans="1:2" ht="18" x14ac:dyDescent="0.4">
      <c r="A7" s="27"/>
      <c r="B7" s="27"/>
    </row>
    <row r="8" spans="1:2" ht="18" x14ac:dyDescent="0.4">
      <c r="A8" s="27"/>
      <c r="B8" s="27"/>
    </row>
    <row r="9" spans="1:2" ht="18" x14ac:dyDescent="0.4">
      <c r="A9" s="27" t="s">
        <v>121</v>
      </c>
      <c r="B9" s="27"/>
    </row>
    <row r="10" spans="1:2" ht="18" x14ac:dyDescent="0.4">
      <c r="A10" s="27"/>
      <c r="B10" s="27"/>
    </row>
    <row r="11" spans="1:2" ht="18" x14ac:dyDescent="0.4">
      <c r="A11" s="27" t="s">
        <v>122</v>
      </c>
      <c r="B11" s="27"/>
    </row>
    <row r="12" spans="1:2" ht="18" x14ac:dyDescent="0.4">
      <c r="A12" s="27" t="s">
        <v>123</v>
      </c>
      <c r="B12" s="27"/>
    </row>
    <row r="13" spans="1:2" ht="18" x14ac:dyDescent="0.4">
      <c r="A13" s="27" t="s">
        <v>124</v>
      </c>
      <c r="B13" s="27"/>
    </row>
    <row r="14" spans="1:2" ht="18" x14ac:dyDescent="0.4">
      <c r="A14" s="27"/>
      <c r="B14" s="27"/>
    </row>
    <row r="15" spans="1:2" ht="18" x14ac:dyDescent="0.4">
      <c r="A15" s="27" t="s">
        <v>131</v>
      </c>
      <c r="B15" s="27"/>
    </row>
    <row r="16" spans="1:2" ht="18" x14ac:dyDescent="0.4">
      <c r="A16" s="27"/>
      <c r="B16" s="27"/>
    </row>
    <row r="17" spans="1:12" ht="18" x14ac:dyDescent="0.4">
      <c r="A17" s="27" t="s">
        <v>132</v>
      </c>
      <c r="B17" s="27"/>
    </row>
    <row r="18" spans="1:12" ht="18" x14ac:dyDescent="0.4">
      <c r="A18" s="27"/>
      <c r="B18" s="27"/>
    </row>
    <row r="19" spans="1:12" ht="18" x14ac:dyDescent="0.4">
      <c r="A19" s="27" t="s">
        <v>143</v>
      </c>
      <c r="B19" s="27"/>
    </row>
    <row r="20" spans="1:12" ht="18" x14ac:dyDescent="0.4">
      <c r="A20" s="27" t="s">
        <v>189</v>
      </c>
      <c r="B20" s="27"/>
    </row>
    <row r="21" spans="1:12" ht="18" x14ac:dyDescent="0.4">
      <c r="A21" s="27" t="s">
        <v>144</v>
      </c>
      <c r="B21" s="27"/>
    </row>
    <row r="22" spans="1:12" ht="18" x14ac:dyDescent="0.4">
      <c r="A22" s="27" t="s">
        <v>145</v>
      </c>
      <c r="B22" s="27"/>
    </row>
    <row r="23" spans="1:12" ht="18" x14ac:dyDescent="0.4">
      <c r="A23" s="27"/>
      <c r="B23" s="27"/>
    </row>
    <row r="24" spans="1:12" ht="18" x14ac:dyDescent="0.4">
      <c r="A24" s="27" t="s">
        <v>184</v>
      </c>
      <c r="B24" s="29"/>
      <c r="C24" s="25"/>
      <c r="D24" s="25"/>
      <c r="E24" s="25"/>
      <c r="F24" s="25"/>
      <c r="G24" s="25"/>
      <c r="H24" s="25"/>
      <c r="I24" s="25"/>
      <c r="J24" s="25"/>
      <c r="K24" s="25"/>
      <c r="L24" s="25"/>
    </row>
    <row r="25" spans="1:12" ht="18" x14ac:dyDescent="0.4">
      <c r="A25" s="27" t="s">
        <v>185</v>
      </c>
      <c r="B25" s="29"/>
      <c r="C25" s="25"/>
      <c r="D25" s="25"/>
      <c r="E25" s="25"/>
      <c r="F25" s="25"/>
      <c r="G25" s="25"/>
      <c r="H25" s="25"/>
      <c r="I25" s="25"/>
      <c r="J25" s="25"/>
      <c r="K25" s="25"/>
      <c r="L25" s="25"/>
    </row>
    <row r="26" spans="1:12" ht="18" x14ac:dyDescent="0.4">
      <c r="A26" s="27" t="s">
        <v>390</v>
      </c>
      <c r="B26" s="29"/>
      <c r="C26" s="25"/>
      <c r="D26" s="25"/>
      <c r="E26" s="25"/>
      <c r="F26" s="25"/>
      <c r="G26" s="25"/>
      <c r="H26" s="25"/>
      <c r="I26" s="25"/>
      <c r="J26" s="25"/>
      <c r="K26" s="25"/>
      <c r="L26" s="25"/>
    </row>
    <row r="27" spans="1:12" ht="18" x14ac:dyDescent="0.4">
      <c r="A27" s="27" t="s">
        <v>186</v>
      </c>
      <c r="B27" s="29"/>
      <c r="C27" s="25"/>
      <c r="D27" s="25"/>
      <c r="E27" s="25"/>
      <c r="F27" s="25"/>
      <c r="G27" s="25"/>
      <c r="H27" s="25"/>
      <c r="I27" s="25"/>
      <c r="J27" s="25"/>
      <c r="K27" s="25"/>
      <c r="L27" s="25"/>
    </row>
    <row r="28" spans="1:12" ht="18" x14ac:dyDescent="0.4">
      <c r="A28" s="27" t="s">
        <v>188</v>
      </c>
      <c r="B28" s="29"/>
      <c r="C28" s="25"/>
      <c r="D28" s="25"/>
      <c r="E28" s="25"/>
      <c r="F28" s="25"/>
      <c r="G28" s="25"/>
      <c r="H28" s="25"/>
      <c r="I28" s="25"/>
      <c r="J28" s="25"/>
      <c r="K28" s="25"/>
      <c r="L28" s="25"/>
    </row>
    <row r="29" spans="1:12" ht="18" x14ac:dyDescent="0.4">
      <c r="A29" s="27" t="s">
        <v>187</v>
      </c>
      <c r="B29" s="25"/>
      <c r="C29" s="25"/>
      <c r="D29" s="25"/>
      <c r="E29" s="25"/>
      <c r="F29" s="25"/>
      <c r="G29" s="25"/>
      <c r="H29" s="25"/>
      <c r="I29" s="25"/>
      <c r="J29" s="25"/>
      <c r="K29" s="25"/>
      <c r="L29" s="25"/>
    </row>
    <row r="30" spans="1:12" ht="18" x14ac:dyDescent="0.4">
      <c r="A30" s="27"/>
      <c r="B30" s="29"/>
      <c r="C30" s="25"/>
      <c r="D30" s="25"/>
      <c r="E30" s="25"/>
      <c r="F30" s="25"/>
      <c r="G30" s="25"/>
      <c r="H30" s="25"/>
      <c r="I30" s="25"/>
      <c r="J30" s="25"/>
      <c r="K30" s="25"/>
    </row>
    <row r="31" spans="1:12" ht="18" x14ac:dyDescent="0.4">
      <c r="A31" s="27" t="s">
        <v>391</v>
      </c>
    </row>
    <row r="32" spans="1:12" ht="18" x14ac:dyDescent="0.4">
      <c r="A32" s="30" t="s">
        <v>190</v>
      </c>
      <c r="B32" s="29"/>
      <c r="C32" s="25"/>
      <c r="D32" s="25"/>
      <c r="E32" s="25"/>
      <c r="F32" s="25"/>
      <c r="G32" s="25"/>
      <c r="H32" s="25"/>
      <c r="I32" s="25"/>
      <c r="J32" s="25"/>
      <c r="K32" s="25"/>
    </row>
    <row r="33" spans="1:11" ht="18" x14ac:dyDescent="0.4">
      <c r="A33" s="30" t="s">
        <v>146</v>
      </c>
      <c r="B33" s="29"/>
      <c r="C33" s="25"/>
      <c r="D33" s="25"/>
      <c r="E33" s="25"/>
      <c r="F33" s="25"/>
      <c r="G33" s="25"/>
      <c r="H33" s="25"/>
      <c r="I33" s="25"/>
      <c r="J33" s="25"/>
      <c r="K33" s="25"/>
    </row>
    <row r="34" spans="1:11" ht="18" x14ac:dyDescent="0.4">
      <c r="A34" s="32" t="s">
        <v>149</v>
      </c>
      <c r="B34" s="29"/>
      <c r="C34" s="25"/>
      <c r="D34" s="25"/>
      <c r="E34" s="25"/>
      <c r="F34" s="25"/>
      <c r="G34" s="25"/>
      <c r="H34" s="25"/>
      <c r="I34" s="25"/>
      <c r="J34" s="25"/>
      <c r="K34" s="25"/>
    </row>
    <row r="35" spans="1:11" ht="18" x14ac:dyDescent="0.4">
      <c r="A35" s="27" t="s">
        <v>191</v>
      </c>
      <c r="B35" s="29"/>
      <c r="C35" s="25"/>
      <c r="D35" s="25"/>
      <c r="E35" s="25"/>
      <c r="F35" s="25"/>
      <c r="G35" s="25"/>
      <c r="H35" s="25"/>
      <c r="I35" s="25"/>
      <c r="J35" s="25"/>
      <c r="K35" s="25"/>
    </row>
    <row r="36" spans="1:11" ht="18" x14ac:dyDescent="0.4">
      <c r="A36" s="27" t="s">
        <v>192</v>
      </c>
      <c r="B36" s="29"/>
      <c r="C36" s="25"/>
      <c r="D36" s="25"/>
      <c r="E36" s="25"/>
      <c r="F36" s="25"/>
      <c r="G36" s="25"/>
      <c r="H36" s="25"/>
      <c r="I36" s="25"/>
      <c r="J36" s="25"/>
      <c r="K36" s="25"/>
    </row>
    <row r="37" spans="1:11" ht="18" x14ac:dyDescent="0.4">
      <c r="A37" s="27"/>
      <c r="B37" s="29"/>
      <c r="C37" s="25"/>
      <c r="D37" s="25"/>
      <c r="E37" s="25"/>
      <c r="F37" s="25"/>
      <c r="G37" s="25"/>
      <c r="H37" s="25"/>
      <c r="I37" s="25"/>
      <c r="J37" s="25"/>
      <c r="K37" s="25"/>
    </row>
    <row r="38" spans="1:11" ht="18" x14ac:dyDescent="0.4">
      <c r="A38" s="27" t="s">
        <v>147</v>
      </c>
      <c r="B38" s="27"/>
    </row>
    <row r="39" spans="1:11" ht="18" x14ac:dyDescent="0.4">
      <c r="A39" s="27" t="s">
        <v>148</v>
      </c>
      <c r="B39" s="27"/>
    </row>
    <row r="40" spans="1:11" ht="18" x14ac:dyDescent="0.4">
      <c r="A40" s="27"/>
      <c r="B40" s="27"/>
    </row>
    <row r="41" spans="1:11" ht="18" x14ac:dyDescent="0.4">
      <c r="A41" s="27"/>
      <c r="B41" s="27"/>
    </row>
    <row r="42" spans="1:11" ht="18" x14ac:dyDescent="0.4">
      <c r="A42" s="27" t="s">
        <v>125</v>
      </c>
      <c r="B42" s="27"/>
    </row>
    <row r="43" spans="1:11" ht="18" x14ac:dyDescent="0.4">
      <c r="A43" s="27"/>
      <c r="B43" s="27"/>
    </row>
    <row r="44" spans="1:11" ht="18" x14ac:dyDescent="0.4">
      <c r="A44" s="27"/>
      <c r="B44" s="27"/>
    </row>
    <row r="45" spans="1:11" ht="18" x14ac:dyDescent="0.4">
      <c r="A45" s="31"/>
      <c r="B45" s="31"/>
      <c r="C45" s="26"/>
      <c r="G45" s="26"/>
      <c r="H45" s="26"/>
      <c r="I45" s="26"/>
      <c r="J45" s="26"/>
      <c r="K45" s="26"/>
    </row>
    <row r="46" spans="1:11" ht="18" x14ac:dyDescent="0.4">
      <c r="A46" s="27" t="s">
        <v>389</v>
      </c>
      <c r="B46" s="27"/>
      <c r="G46" s="26"/>
      <c r="H46" s="26"/>
      <c r="I46" s="26"/>
      <c r="J46" s="26"/>
      <c r="K46" s="26"/>
    </row>
    <row r="47" spans="1:11" ht="18" x14ac:dyDescent="0.4">
      <c r="A47" s="27"/>
      <c r="B47" s="27"/>
    </row>
    <row r="48" spans="1:11" ht="18" x14ac:dyDescent="0.4">
      <c r="A48" s="27"/>
      <c r="B48" s="27"/>
    </row>
    <row r="49" spans="1:2" ht="18" x14ac:dyDescent="0.4">
      <c r="A49" s="27" t="s">
        <v>126</v>
      </c>
      <c r="B49" s="27"/>
    </row>
    <row r="50" spans="1:2" ht="18" x14ac:dyDescent="0.4">
      <c r="A50" s="27" t="s">
        <v>127</v>
      </c>
      <c r="B50" s="27"/>
    </row>
    <row r="51" spans="1:2" ht="18" x14ac:dyDescent="0.4">
      <c r="A51" s="27" t="s">
        <v>128</v>
      </c>
      <c r="B51" s="27"/>
    </row>
    <row r="52" spans="1:2" ht="18" x14ac:dyDescent="0.4">
      <c r="A52" s="27" t="s">
        <v>129</v>
      </c>
      <c r="B52" s="27"/>
    </row>
    <row r="53" spans="1:2" ht="18" x14ac:dyDescent="0.4">
      <c r="A53" s="27" t="s">
        <v>133</v>
      </c>
      <c r="B53" s="27"/>
    </row>
    <row r="54" spans="1:2" ht="18" x14ac:dyDescent="0.4">
      <c r="A54" s="27" t="s">
        <v>134</v>
      </c>
      <c r="B54" s="27"/>
    </row>
    <row r="56" spans="1:2" x14ac:dyDescent="0.35">
      <c r="A56" s="24"/>
    </row>
  </sheetData>
  <sheetProtection password="D9BD" sheet="1" objects="1" scenarios="1"/>
  <customSheetViews>
    <customSheetView guid="{C0E81CA5-1E53-4DD2-94F0-DB2CE09F7672}" scale="78">
      <selection activeCell="C23" sqref="C23"/>
      <pageMargins left="0.75" right="0.75" top="1" bottom="0.5" header="0.3" footer="0.3"/>
      <printOptions horizontalCentered="1"/>
      <pageSetup scale="65" orientation="portrait" r:id="rId1"/>
    </customSheetView>
    <customSheetView guid="{B8D9EF33-186A-4B50-AB35-4A7A5372E63E}" scale="78" state="hidden" topLeftCell="A13">
      <selection activeCell="D17" sqref="D17"/>
      <pageMargins left="0.75" right="0.75" top="1" bottom="0.5" header="0.3" footer="0.3"/>
      <printOptions horizontalCentered="1"/>
      <pageSetup scale="65" orientation="portrait" r:id="rId2"/>
    </customSheetView>
  </customSheetViews>
  <mergeCells count="1">
    <mergeCell ref="A1:B1"/>
  </mergeCells>
  <printOptions horizontalCentered="1"/>
  <pageMargins left="0.75" right="0.75" top="1" bottom="0.5" header="0.3" footer="0.3"/>
  <pageSetup scale="65" orientation="portrait" r:id="rId3"/>
  <legacy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sheetPr>
  <dimension ref="A1:P57"/>
  <sheetViews>
    <sheetView zoomScale="55" zoomScaleNormal="55" workbookViewId="0"/>
  </sheetViews>
  <sheetFormatPr defaultColWidth="8.84375" defaultRowHeight="28" x14ac:dyDescent="0.35"/>
  <cols>
    <col min="1" max="1" width="8.23046875" style="410" customWidth="1"/>
    <col min="2" max="2" width="23.53515625" style="406" customWidth="1"/>
    <col min="3" max="3" width="17.765625" style="406" customWidth="1"/>
    <col min="4" max="5" width="8.84375" style="406"/>
    <col min="6" max="6" width="7.07421875" style="406" customWidth="1"/>
    <col min="7" max="7" width="18.53515625" style="406" customWidth="1"/>
    <col min="8" max="8" width="5.23046875" style="406" customWidth="1"/>
    <col min="9" max="11" width="33.69140625" style="406" customWidth="1"/>
    <col min="12" max="16384" width="8.84375" style="406"/>
  </cols>
  <sheetData>
    <row r="1" spans="1:11" x14ac:dyDescent="0.35">
      <c r="A1" s="531" t="str">
        <f>'Gen.Contr. Cert. of Actual Cost'!A1:D1</f>
        <v>Version 2021</v>
      </c>
    </row>
    <row r="2" spans="1:11" x14ac:dyDescent="0.35">
      <c r="B2" s="897" t="s">
        <v>2</v>
      </c>
      <c r="C2" s="897"/>
      <c r="D2" s="897"/>
      <c r="E2" s="897"/>
      <c r="F2" s="897"/>
      <c r="G2" s="897"/>
      <c r="H2" s="897"/>
      <c r="I2" s="897"/>
      <c r="J2" s="897"/>
      <c r="K2" s="897"/>
    </row>
    <row r="3" spans="1:11" x14ac:dyDescent="0.35">
      <c r="B3" s="411"/>
      <c r="C3" s="412"/>
      <c r="D3" s="412"/>
      <c r="E3" s="412"/>
      <c r="F3" s="412"/>
      <c r="G3" s="412"/>
      <c r="H3" s="492"/>
      <c r="I3" s="412"/>
      <c r="J3" s="412"/>
      <c r="K3" s="412"/>
    </row>
    <row r="4" spans="1:11" x14ac:dyDescent="0.35">
      <c r="B4" s="413" t="s">
        <v>3</v>
      </c>
      <c r="C4" s="414"/>
    </row>
    <row r="6" spans="1:11" x14ac:dyDescent="0.35">
      <c r="B6" s="406" t="s">
        <v>544</v>
      </c>
    </row>
    <row r="7" spans="1:11" x14ac:dyDescent="0.35">
      <c r="B7" s="406" t="s">
        <v>17</v>
      </c>
    </row>
    <row r="8" spans="1:11" x14ac:dyDescent="0.35">
      <c r="B8" s="406" t="s">
        <v>17</v>
      </c>
    </row>
    <row r="10" spans="1:11" x14ac:dyDescent="0.35">
      <c r="B10" s="406" t="s">
        <v>135</v>
      </c>
    </row>
    <row r="12" spans="1:11" x14ac:dyDescent="0.35">
      <c r="B12" s="406" t="s">
        <v>543</v>
      </c>
    </row>
    <row r="13" spans="1:11" x14ac:dyDescent="0.35">
      <c r="B13" s="406" t="s">
        <v>445</v>
      </c>
    </row>
    <row r="14" spans="1:11" ht="28.15" customHeight="1" x14ac:dyDescent="0.35"/>
    <row r="15" spans="1:11" x14ac:dyDescent="0.35">
      <c r="B15" s="406" t="s">
        <v>120</v>
      </c>
    </row>
    <row r="17" spans="1:11" ht="196.9" customHeight="1" x14ac:dyDescent="0.35">
      <c r="B17" s="898" t="s">
        <v>576</v>
      </c>
      <c r="C17" s="898"/>
      <c r="D17" s="898"/>
      <c r="E17" s="898"/>
      <c r="F17" s="898"/>
      <c r="G17" s="898"/>
      <c r="H17" s="898"/>
      <c r="I17" s="898"/>
      <c r="J17" s="898"/>
      <c r="K17" s="898"/>
    </row>
    <row r="18" spans="1:11" ht="108.65" customHeight="1" x14ac:dyDescent="0.35">
      <c r="B18" s="898" t="s">
        <v>545</v>
      </c>
      <c r="C18" s="898"/>
      <c r="D18" s="898"/>
      <c r="E18" s="898"/>
      <c r="F18" s="898"/>
      <c r="G18" s="898"/>
      <c r="H18" s="898"/>
      <c r="I18" s="898"/>
      <c r="J18" s="898"/>
      <c r="K18" s="898"/>
    </row>
    <row r="19" spans="1:11" ht="84.65" customHeight="1" x14ac:dyDescent="0.35">
      <c r="B19" s="898" t="s">
        <v>546</v>
      </c>
      <c r="C19" s="898"/>
      <c r="D19" s="898"/>
      <c r="E19" s="898"/>
      <c r="F19" s="898"/>
      <c r="G19" s="898"/>
      <c r="H19" s="898"/>
      <c r="I19" s="898"/>
      <c r="J19" s="898"/>
      <c r="K19" s="898"/>
    </row>
    <row r="20" spans="1:11" ht="28.15" customHeight="1" x14ac:dyDescent="0.35">
      <c r="B20" s="898" t="s">
        <v>547</v>
      </c>
      <c r="C20" s="898"/>
      <c r="D20" s="898"/>
      <c r="E20" s="898"/>
      <c r="F20" s="898"/>
      <c r="G20" s="898"/>
      <c r="H20" s="898"/>
      <c r="I20" s="898"/>
      <c r="J20" s="898"/>
      <c r="K20" s="898"/>
    </row>
    <row r="22" spans="1:11" ht="28.15" customHeight="1" x14ac:dyDescent="0.35">
      <c r="A22" s="410" t="s">
        <v>101</v>
      </c>
      <c r="B22" s="406" t="s">
        <v>562</v>
      </c>
      <c r="F22" s="416"/>
      <c r="I22" s="428" t="s">
        <v>566</v>
      </c>
      <c r="J22" s="429" t="s">
        <v>567</v>
      </c>
      <c r="K22" s="429" t="s">
        <v>568</v>
      </c>
    </row>
    <row r="23" spans="1:11" x14ac:dyDescent="0.35">
      <c r="B23" s="418" t="s">
        <v>560</v>
      </c>
      <c r="C23" s="419" t="str">
        <f>'Tax Credit Gap Analysis'!A35</f>
        <v>Equity Subtotal</v>
      </c>
      <c r="D23" s="417"/>
      <c r="E23" s="417"/>
      <c r="F23" s="417"/>
      <c r="G23" s="417"/>
      <c r="H23" s="417"/>
      <c r="I23" s="420">
        <f>'Tax Credit Gap Analysis'!B35</f>
        <v>0</v>
      </c>
      <c r="J23" s="420">
        <f>'Tax Credit Gap Analysis'!C35</f>
        <v>0</v>
      </c>
      <c r="K23" s="430">
        <f>J23-I23</f>
        <v>0</v>
      </c>
    </row>
    <row r="24" spans="1:11" x14ac:dyDescent="0.35">
      <c r="B24" s="418" t="s">
        <v>561</v>
      </c>
      <c r="C24" s="419" t="str">
        <f>'Tax Credit Gap Analysis'!A44</f>
        <v>Financing Subtotal</v>
      </c>
      <c r="F24" s="421"/>
      <c r="I24" s="504">
        <f>'Tax Credit Gap Analysis'!B44</f>
        <v>0</v>
      </c>
      <c r="J24" s="504">
        <f>'Tax Credit Gap Analysis'!C44</f>
        <v>0</v>
      </c>
      <c r="K24" s="505">
        <f>J24-I24</f>
        <v>0</v>
      </c>
    </row>
    <row r="25" spans="1:11" ht="28.5" thickBot="1" x14ac:dyDescent="0.4">
      <c r="B25" s="899" t="s">
        <v>582</v>
      </c>
      <c r="C25" s="899"/>
      <c r="D25" s="899"/>
      <c r="E25" s="899"/>
      <c r="F25" s="899"/>
      <c r="G25" s="899"/>
      <c r="H25" s="491"/>
      <c r="I25" s="433">
        <f>I23+I24</f>
        <v>0</v>
      </c>
      <c r="J25" s="433">
        <f>J23+J24</f>
        <v>0</v>
      </c>
      <c r="K25" s="434">
        <f>J25-I25</f>
        <v>0</v>
      </c>
    </row>
    <row r="26" spans="1:11" ht="28.5" thickTop="1" x14ac:dyDescent="0.35"/>
    <row r="27" spans="1:11" x14ac:dyDescent="0.35">
      <c r="A27" s="415" t="s">
        <v>102</v>
      </c>
      <c r="B27" s="406" t="s">
        <v>563</v>
      </c>
      <c r="I27" s="428" t="s">
        <v>566</v>
      </c>
      <c r="J27" s="429" t="s">
        <v>567</v>
      </c>
      <c r="K27" s="429" t="s">
        <v>568</v>
      </c>
    </row>
    <row r="28" spans="1:11" x14ac:dyDescent="0.35">
      <c r="A28" s="415"/>
      <c r="B28" s="418" t="s">
        <v>560</v>
      </c>
      <c r="C28" s="406" t="s">
        <v>565</v>
      </c>
      <c r="I28" s="420">
        <f>'Total Development Costs'!C74</f>
        <v>0</v>
      </c>
      <c r="J28" s="420">
        <f>'Total Development Costs'!E74</f>
        <v>0</v>
      </c>
      <c r="K28" s="420">
        <f>J28-I28</f>
        <v>0</v>
      </c>
    </row>
    <row r="29" spans="1:11" x14ac:dyDescent="0.35">
      <c r="A29" s="415"/>
      <c r="B29" s="418" t="s">
        <v>561</v>
      </c>
      <c r="C29" s="406" t="s">
        <v>564</v>
      </c>
      <c r="I29" s="504">
        <f>'Total Development Costs'!C83</f>
        <v>0</v>
      </c>
      <c r="J29" s="504">
        <f>'Total Development Costs'!E83</f>
        <v>0</v>
      </c>
      <c r="K29" s="504">
        <f>J29-I29</f>
        <v>0</v>
      </c>
    </row>
    <row r="30" spans="1:11" ht="28.5" thickBot="1" x14ac:dyDescent="0.4">
      <c r="A30" s="415"/>
      <c r="B30" s="899" t="s">
        <v>583</v>
      </c>
      <c r="C30" s="899"/>
      <c r="D30" s="899"/>
      <c r="E30" s="899"/>
      <c r="F30" s="899"/>
      <c r="G30" s="899"/>
      <c r="H30" s="491"/>
      <c r="I30" s="433">
        <f>I28+I29</f>
        <v>0</v>
      </c>
      <c r="J30" s="433">
        <f t="shared" ref="J30:K30" si="0">J28+J29</f>
        <v>0</v>
      </c>
      <c r="K30" s="433">
        <f t="shared" si="0"/>
        <v>0</v>
      </c>
    </row>
    <row r="31" spans="1:11" ht="28.5" thickTop="1" x14ac:dyDescent="0.35">
      <c r="A31" s="415"/>
      <c r="I31" s="431"/>
      <c r="J31" s="431"/>
      <c r="K31" s="431"/>
    </row>
    <row r="32" spans="1:11" x14ac:dyDescent="0.35">
      <c r="A32" s="415"/>
      <c r="I32" s="409"/>
    </row>
    <row r="33" spans="1:16" x14ac:dyDescent="0.35">
      <c r="A33" s="410" t="s">
        <v>103</v>
      </c>
      <c r="B33" s="406" t="s">
        <v>574</v>
      </c>
      <c r="I33" s="411" t="s">
        <v>4</v>
      </c>
      <c r="J33" s="411" t="s">
        <v>5</v>
      </c>
      <c r="K33" s="411" t="s">
        <v>372</v>
      </c>
    </row>
    <row r="34" spans="1:16" x14ac:dyDescent="0.35">
      <c r="B34" s="406" t="s">
        <v>584</v>
      </c>
      <c r="I34" s="420">
        <f>ROUNDDOWN($I$30*0.9,0)</f>
        <v>0</v>
      </c>
      <c r="J34" s="420">
        <f>'Tax Credit Gap Analysis'!C38</f>
        <v>0</v>
      </c>
      <c r="K34" s="506" t="e">
        <f>J34/I34</f>
        <v>#DIV/0!</v>
      </c>
    </row>
    <row r="35" spans="1:16" x14ac:dyDescent="0.35">
      <c r="B35" s="406" t="s">
        <v>585</v>
      </c>
      <c r="I35" s="420">
        <f>ROUNDDOWN($I$30*0.8,0)</f>
        <v>0</v>
      </c>
      <c r="J35" s="420">
        <f>J34</f>
        <v>0</v>
      </c>
      <c r="K35" s="506" t="e">
        <f>J35/I35</f>
        <v>#DIV/0!</v>
      </c>
    </row>
    <row r="36" spans="1:16" x14ac:dyDescent="0.35">
      <c r="I36" s="424"/>
      <c r="J36" s="425"/>
      <c r="K36" s="426"/>
    </row>
    <row r="37" spans="1:16" x14ac:dyDescent="0.35">
      <c r="A37" s="406" t="s">
        <v>7</v>
      </c>
    </row>
    <row r="41" spans="1:16" x14ac:dyDescent="0.35">
      <c r="A41" s="423"/>
      <c r="B41" s="423"/>
      <c r="C41" s="423"/>
      <c r="D41" s="423"/>
      <c r="E41" s="423"/>
      <c r="F41" s="422"/>
      <c r="G41" s="423"/>
      <c r="H41" s="422"/>
      <c r="I41" s="423"/>
      <c r="J41" s="423"/>
      <c r="K41" s="423"/>
      <c r="L41" s="422"/>
      <c r="M41" s="422"/>
      <c r="N41" s="422"/>
      <c r="O41" s="422"/>
      <c r="P41" s="422"/>
    </row>
    <row r="42" spans="1:16" x14ac:dyDescent="0.35">
      <c r="A42" s="894" t="s">
        <v>570</v>
      </c>
      <c r="B42" s="894"/>
      <c r="C42" s="894"/>
      <c r="D42" s="894"/>
      <c r="E42" s="894"/>
      <c r="F42" s="422"/>
      <c r="G42" s="494" t="s">
        <v>3</v>
      </c>
      <c r="H42" s="493"/>
      <c r="I42" s="496" t="s">
        <v>569</v>
      </c>
      <c r="J42" s="496"/>
      <c r="K42" s="494" t="s">
        <v>3</v>
      </c>
      <c r="L42" s="422"/>
      <c r="M42" s="422"/>
      <c r="N42" s="422"/>
      <c r="O42" s="422"/>
    </row>
    <row r="45" spans="1:16" x14ac:dyDescent="0.35">
      <c r="B45" s="427"/>
      <c r="C45" s="427"/>
      <c r="D45" s="427"/>
      <c r="E45" s="427"/>
      <c r="F45" s="427"/>
      <c r="G45" s="427"/>
      <c r="H45" s="493"/>
      <c r="I45" s="427"/>
      <c r="J45" s="422"/>
      <c r="K45" s="422"/>
    </row>
    <row r="46" spans="1:16" x14ac:dyDescent="0.35">
      <c r="B46" s="427"/>
      <c r="C46" s="427"/>
      <c r="D46" s="427"/>
      <c r="E46" s="427"/>
      <c r="F46" s="427"/>
      <c r="G46" s="427"/>
      <c r="H46" s="493"/>
      <c r="I46" s="427"/>
      <c r="J46" s="422"/>
      <c r="K46" s="422"/>
    </row>
    <row r="47" spans="1:16" x14ac:dyDescent="0.35">
      <c r="A47" s="423"/>
      <c r="B47" s="423"/>
      <c r="C47" s="423"/>
      <c r="D47" s="423"/>
      <c r="E47" s="423"/>
      <c r="F47" s="423"/>
      <c r="G47" s="423"/>
      <c r="H47" s="422"/>
      <c r="I47" s="423"/>
      <c r="K47" s="422"/>
    </row>
    <row r="48" spans="1:16" x14ac:dyDescent="0.35">
      <c r="A48" s="894" t="s">
        <v>573</v>
      </c>
      <c r="B48" s="894"/>
      <c r="C48" s="894"/>
      <c r="D48" s="894"/>
      <c r="E48" s="894"/>
      <c r="F48" s="894"/>
      <c r="G48" s="894"/>
      <c r="H48" s="422"/>
      <c r="I48" s="533" t="s">
        <v>3</v>
      </c>
      <c r="K48" s="493"/>
    </row>
    <row r="49" spans="1:11" x14ac:dyDescent="0.35">
      <c r="B49" s="422"/>
      <c r="C49" s="422"/>
      <c r="D49" s="422"/>
      <c r="E49" s="422"/>
      <c r="F49" s="422"/>
      <c r="G49" s="422"/>
      <c r="H49" s="422"/>
      <c r="I49" s="422"/>
      <c r="J49" s="422"/>
      <c r="K49" s="422"/>
    </row>
    <row r="50" spans="1:11" x14ac:dyDescent="0.35">
      <c r="B50" s="427"/>
      <c r="C50" s="427"/>
      <c r="D50" s="427"/>
      <c r="E50" s="427"/>
      <c r="F50" s="427"/>
      <c r="G50" s="427"/>
      <c r="H50" s="493"/>
      <c r="I50" s="427"/>
      <c r="J50" s="422"/>
      <c r="K50" s="422"/>
    </row>
    <row r="51" spans="1:11" x14ac:dyDescent="0.35">
      <c r="A51" s="406" t="s">
        <v>9</v>
      </c>
    </row>
    <row r="52" spans="1:11" x14ac:dyDescent="0.35">
      <c r="A52" s="432" t="s">
        <v>571</v>
      </c>
    </row>
    <row r="53" spans="1:11" x14ac:dyDescent="0.35">
      <c r="J53" s="896" t="s">
        <v>832</v>
      </c>
      <c r="K53" s="896"/>
    </row>
    <row r="54" spans="1:11" x14ac:dyDescent="0.35">
      <c r="J54" s="896" t="s">
        <v>833</v>
      </c>
      <c r="K54" s="896"/>
    </row>
    <row r="55" spans="1:11" x14ac:dyDescent="0.35">
      <c r="J55" s="896" t="s">
        <v>834</v>
      </c>
      <c r="K55" s="896"/>
    </row>
    <row r="56" spans="1:11" x14ac:dyDescent="0.35">
      <c r="A56" s="418" t="s">
        <v>8</v>
      </c>
      <c r="B56" s="895"/>
      <c r="C56" s="895"/>
      <c r="D56" s="895"/>
      <c r="E56" s="895"/>
      <c r="F56" s="895"/>
      <c r="G56" s="418"/>
      <c r="H56" s="418"/>
      <c r="I56" s="423"/>
      <c r="J56" s="896" t="s">
        <v>530</v>
      </c>
      <c r="K56" s="896"/>
    </row>
    <row r="57" spans="1:11" x14ac:dyDescent="0.35">
      <c r="A57" s="418" t="s">
        <v>10</v>
      </c>
      <c r="B57" s="894" t="s">
        <v>572</v>
      </c>
      <c r="C57" s="894"/>
      <c r="D57" s="894"/>
      <c r="E57" s="894"/>
      <c r="F57" s="894"/>
      <c r="I57" s="492" t="s">
        <v>3</v>
      </c>
    </row>
  </sheetData>
  <customSheetViews>
    <customSheetView guid="{C0E81CA5-1E53-4DD2-94F0-DB2CE09F7672}" scale="60" showPageBreaks="1" printArea="1" state="hidden" view="pageBreakPreview" topLeftCell="A25">
      <selection activeCell="C39" sqref="C39"/>
      <rowBreaks count="2" manualBreakCount="2">
        <brk id="48" max="16383" man="1"/>
        <brk id="105" max="16383" man="1"/>
      </rowBreaks>
      <pageMargins left="0" right="0" top="0.75" bottom="0.75" header="0.3" footer="0.3"/>
      <pageSetup scale="47" orientation="portrait" r:id="rId1"/>
    </customSheetView>
    <customSheetView guid="{B8D9EF33-186A-4B50-AB35-4A7A5372E63E}" scale="60" showPageBreaks="1" printArea="1" state="hidden" view="pageBreakPreview">
      <rowBreaks count="2" manualBreakCount="2">
        <brk id="45" max="16383" man="1"/>
        <brk id="102" max="16383" man="1"/>
      </rowBreaks>
      <pageMargins left="0" right="0" top="0.75" bottom="0.75" header="0.3" footer="0.3"/>
      <pageSetup scale="47" orientation="portrait" cellComments="asDisplayed" r:id="rId2"/>
      <headerFooter>
        <oddFooter>&amp;L&amp;D&amp;C&amp;Z&amp;F&amp;A</oddFooter>
      </headerFooter>
    </customSheetView>
  </customSheetViews>
  <mergeCells count="15">
    <mergeCell ref="B25:G25"/>
    <mergeCell ref="B30:G30"/>
    <mergeCell ref="J53:K53"/>
    <mergeCell ref="A48:G48"/>
    <mergeCell ref="A42:E42"/>
    <mergeCell ref="B2:K2"/>
    <mergeCell ref="B17:K17"/>
    <mergeCell ref="B18:K18"/>
    <mergeCell ref="B19:K19"/>
    <mergeCell ref="B20:K20"/>
    <mergeCell ref="B57:F57"/>
    <mergeCell ref="B56:F56"/>
    <mergeCell ref="J54:K54"/>
    <mergeCell ref="J55:K55"/>
    <mergeCell ref="J56:K56"/>
  </mergeCells>
  <printOptions horizontalCentered="1"/>
  <pageMargins left="0" right="0" top="0.25" bottom="0.25" header="0.05" footer="0"/>
  <pageSetup scale="40" orientation="portrait" r:id="rId3"/>
  <headerFooter>
    <oddFooter>&amp;L&amp;D</oddFooter>
  </headerFooter>
  <drawing r:id="rId4"/>
  <legacy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40"/>
  <sheetViews>
    <sheetView workbookViewId="0">
      <selection activeCell="H32" sqref="H32"/>
    </sheetView>
  </sheetViews>
  <sheetFormatPr defaultRowHeight="15.5" x14ac:dyDescent="0.35"/>
  <sheetData>
    <row r="1" spans="1:2" s="23" customFormat="1" ht="18" x14ac:dyDescent="0.4">
      <c r="A1" s="892" t="s">
        <v>3</v>
      </c>
      <c r="B1" s="893"/>
    </row>
    <row r="2" spans="1:2" s="23" customFormat="1" ht="18" x14ac:dyDescent="0.4">
      <c r="A2" s="27"/>
      <c r="B2" s="27"/>
    </row>
    <row r="3" spans="1:2" s="23" customFormat="1" ht="18" x14ac:dyDescent="0.4">
      <c r="A3" s="27"/>
      <c r="B3" s="27"/>
    </row>
    <row r="4" spans="1:2" s="23" customFormat="1" ht="18" x14ac:dyDescent="0.4">
      <c r="A4" s="28" t="s">
        <v>130</v>
      </c>
      <c r="B4" s="27"/>
    </row>
    <row r="5" spans="1:2" s="23" customFormat="1" ht="18" x14ac:dyDescent="0.4">
      <c r="A5" s="27"/>
      <c r="B5" s="27"/>
    </row>
    <row r="6" spans="1:2" s="23" customFormat="1" ht="18" x14ac:dyDescent="0.4">
      <c r="A6" s="27"/>
      <c r="B6" s="27"/>
    </row>
    <row r="7" spans="1:2" s="23" customFormat="1" ht="18" x14ac:dyDescent="0.4">
      <c r="A7" s="27" t="s">
        <v>121</v>
      </c>
      <c r="B7" s="27"/>
    </row>
    <row r="8" spans="1:2" s="23" customFormat="1" ht="18" x14ac:dyDescent="0.4">
      <c r="A8" s="27"/>
      <c r="B8" s="27"/>
    </row>
    <row r="9" spans="1:2" s="23" customFormat="1" ht="18" x14ac:dyDescent="0.4">
      <c r="A9" s="27" t="s">
        <v>122</v>
      </c>
      <c r="B9" s="27"/>
    </row>
    <row r="10" spans="1:2" s="23" customFormat="1" ht="18" x14ac:dyDescent="0.4">
      <c r="A10" s="27" t="s">
        <v>123</v>
      </c>
      <c r="B10" s="27"/>
    </row>
    <row r="11" spans="1:2" s="23" customFormat="1" ht="18" x14ac:dyDescent="0.4">
      <c r="A11" s="27" t="s">
        <v>179</v>
      </c>
      <c r="B11" s="27"/>
    </row>
    <row r="12" spans="1:2" s="23" customFormat="1" ht="18" x14ac:dyDescent="0.4">
      <c r="A12" s="27"/>
      <c r="B12" s="27"/>
    </row>
    <row r="13" spans="1:2" s="23" customFormat="1" ht="18" x14ac:dyDescent="0.4">
      <c r="A13" s="27" t="s">
        <v>131</v>
      </c>
      <c r="B13" s="27"/>
    </row>
    <row r="15" spans="1:2" ht="18" x14ac:dyDescent="0.4">
      <c r="A15" s="27" t="s">
        <v>180</v>
      </c>
    </row>
    <row r="16" spans="1:2" ht="18" x14ac:dyDescent="0.4">
      <c r="A16" s="27" t="s">
        <v>165</v>
      </c>
    </row>
    <row r="17" spans="1:1" ht="18" x14ac:dyDescent="0.4">
      <c r="A17" s="27" t="s">
        <v>181</v>
      </c>
    </row>
    <row r="18" spans="1:1" ht="18" x14ac:dyDescent="0.4">
      <c r="A18" s="27" t="s">
        <v>174</v>
      </c>
    </row>
    <row r="19" spans="1:1" ht="18" x14ac:dyDescent="0.4">
      <c r="A19" s="27"/>
    </row>
    <row r="20" spans="1:1" ht="18" x14ac:dyDescent="0.4">
      <c r="A20" s="27" t="s">
        <v>182</v>
      </c>
    </row>
    <row r="21" spans="1:1" ht="18" x14ac:dyDescent="0.4">
      <c r="A21" s="27" t="s">
        <v>178</v>
      </c>
    </row>
    <row r="22" spans="1:1" ht="18.75" customHeight="1" x14ac:dyDescent="0.35"/>
    <row r="23" spans="1:1" ht="18" x14ac:dyDescent="0.4">
      <c r="A23" s="27" t="s">
        <v>175</v>
      </c>
    </row>
    <row r="24" spans="1:1" ht="18" x14ac:dyDescent="0.4">
      <c r="A24" s="27" t="s">
        <v>166</v>
      </c>
    </row>
    <row r="25" spans="1:1" ht="18" x14ac:dyDescent="0.4">
      <c r="A25" s="27" t="s">
        <v>183</v>
      </c>
    </row>
    <row r="27" spans="1:1" ht="18" x14ac:dyDescent="0.4">
      <c r="A27" s="27" t="s">
        <v>167</v>
      </c>
    </row>
    <row r="28" spans="1:1" ht="18" x14ac:dyDescent="0.4">
      <c r="A28" s="27" t="s">
        <v>176</v>
      </c>
    </row>
    <row r="30" spans="1:1" ht="18" x14ac:dyDescent="0.4">
      <c r="A30" s="27" t="s">
        <v>177</v>
      </c>
    </row>
    <row r="34" spans="1:1" ht="18" x14ac:dyDescent="0.4">
      <c r="A34" s="27" t="s">
        <v>168</v>
      </c>
    </row>
    <row r="35" spans="1:1" ht="18" x14ac:dyDescent="0.4">
      <c r="A35" s="27" t="s">
        <v>169</v>
      </c>
    </row>
    <row r="36" spans="1:1" ht="18" x14ac:dyDescent="0.4">
      <c r="A36" s="27"/>
    </row>
    <row r="37" spans="1:1" ht="18" x14ac:dyDescent="0.4">
      <c r="A37" s="27" t="s">
        <v>170</v>
      </c>
    </row>
    <row r="38" spans="1:1" ht="18" x14ac:dyDescent="0.4">
      <c r="A38" s="27" t="s">
        <v>171</v>
      </c>
    </row>
    <row r="39" spans="1:1" ht="18" x14ac:dyDescent="0.4">
      <c r="A39" s="27" t="s">
        <v>172</v>
      </c>
    </row>
    <row r="40" spans="1:1" ht="18" x14ac:dyDescent="0.4">
      <c r="A40" s="27" t="s">
        <v>173</v>
      </c>
    </row>
  </sheetData>
  <sheetProtection password="D9BD" sheet="1" objects="1" scenarios="1"/>
  <customSheetViews>
    <customSheetView guid="{C0E81CA5-1E53-4DD2-94F0-DB2CE09F7672}" state="hidden" topLeftCell="A11">
      <selection activeCell="A25" sqref="A25"/>
      <pageMargins left="0.7" right="0.7" top="0.75" bottom="0.75" header="0.3" footer="0.3"/>
      <pageSetup scale="90" orientation="portrait" r:id="rId1"/>
      <headerFooter>
        <oddFooter>&amp;L&amp;"Times New Roman,Regular"&amp;8&amp;Z&amp;F&amp;F&amp;A</oddFooter>
      </headerFooter>
    </customSheetView>
    <customSheetView guid="{B8D9EF33-186A-4B50-AB35-4A7A5372E63E}" state="hidden" topLeftCell="A11">
      <selection activeCell="H32" sqref="H32"/>
      <pageMargins left="0.7" right="0.7" top="0.75" bottom="0.75" header="0.3" footer="0.3"/>
      <pageSetup scale="90" orientation="portrait" r:id="rId2"/>
      <headerFooter>
        <oddFooter>&amp;L&amp;"Times New Roman,Regular"&amp;8&amp;Z&amp;F&amp;F&amp;A</oddFooter>
      </headerFooter>
    </customSheetView>
  </customSheetViews>
  <mergeCells count="1">
    <mergeCell ref="A1:B1"/>
  </mergeCells>
  <pageMargins left="0.7" right="0.7" top="0.75" bottom="0.75" header="0.3" footer="0.3"/>
  <pageSetup scale="90" orientation="portrait" r:id="rId3"/>
  <headerFooter>
    <oddFooter>&amp;L&amp;"Times New Roman,Regular"&amp;8&amp;Z&amp;F&amp;F&amp;A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8"/>
  <sheetViews>
    <sheetView workbookViewId="0"/>
  </sheetViews>
  <sheetFormatPr defaultColWidth="8.84375" defaultRowHeight="15.5" x14ac:dyDescent="0.35"/>
  <cols>
    <col min="1" max="3" width="8.84375" style="214"/>
    <col min="4" max="4" width="9.53515625" style="214" customWidth="1"/>
    <col min="5" max="16384" width="8.84375" style="214"/>
  </cols>
  <sheetData>
    <row r="8" spans="1:9" x14ac:dyDescent="0.35">
      <c r="A8" s="901" t="s">
        <v>395</v>
      </c>
      <c r="B8" s="901"/>
      <c r="C8" s="901"/>
      <c r="D8" s="901"/>
      <c r="E8" s="901"/>
      <c r="F8" s="901"/>
      <c r="G8" s="901"/>
      <c r="H8" s="901"/>
      <c r="I8" s="901"/>
    </row>
    <row r="11" spans="1:9" x14ac:dyDescent="0.35">
      <c r="A11" s="215" t="s">
        <v>278</v>
      </c>
      <c r="B11" s="214" t="s">
        <v>341</v>
      </c>
      <c r="F11" s="214" t="s">
        <v>398</v>
      </c>
      <c r="G11" s="900"/>
      <c r="H11" s="900"/>
      <c r="I11" s="900"/>
    </row>
    <row r="12" spans="1:9" x14ac:dyDescent="0.35">
      <c r="B12" s="214" t="s">
        <v>396</v>
      </c>
      <c r="F12" s="215" t="s">
        <v>399</v>
      </c>
      <c r="G12" s="902"/>
      <c r="H12" s="902"/>
      <c r="I12" s="902"/>
    </row>
    <row r="13" spans="1:9" x14ac:dyDescent="0.35">
      <c r="B13" s="214" t="s">
        <v>397</v>
      </c>
      <c r="F13" s="215" t="s">
        <v>400</v>
      </c>
      <c r="G13" s="902"/>
      <c r="H13" s="902"/>
      <c r="I13" s="902"/>
    </row>
    <row r="17" spans="1:9" ht="36.75" customHeight="1" x14ac:dyDescent="0.35">
      <c r="A17" s="903" t="s">
        <v>401</v>
      </c>
      <c r="B17" s="903"/>
      <c r="C17" s="903"/>
      <c r="D17" s="903"/>
      <c r="E17" s="903"/>
      <c r="F17" s="903"/>
      <c r="G17" s="903"/>
      <c r="H17" s="903"/>
      <c r="I17" s="903"/>
    </row>
    <row r="19" spans="1:9" s="216" customFormat="1" ht="75" customHeight="1" x14ac:dyDescent="0.35">
      <c r="A19" s="903" t="s">
        <v>507</v>
      </c>
      <c r="B19" s="903"/>
      <c r="C19" s="903"/>
      <c r="D19" s="903"/>
      <c r="E19" s="903"/>
      <c r="F19" s="903"/>
      <c r="G19" s="903"/>
      <c r="H19" s="903"/>
      <c r="I19" s="903"/>
    </row>
    <row r="21" spans="1:9" s="213" customFormat="1" ht="36.75" customHeight="1" x14ac:dyDescent="0.35">
      <c r="A21" s="903" t="s">
        <v>402</v>
      </c>
      <c r="B21" s="903"/>
      <c r="C21" s="903"/>
      <c r="D21" s="903"/>
      <c r="E21" s="903"/>
      <c r="F21" s="903"/>
      <c r="G21" s="903"/>
      <c r="H21" s="903"/>
      <c r="I21" s="903"/>
    </row>
    <row r="25" spans="1:9" x14ac:dyDescent="0.35">
      <c r="A25" s="900"/>
      <c r="B25" s="900"/>
      <c r="C25" s="900"/>
      <c r="D25" s="900"/>
      <c r="F25" s="900"/>
      <c r="G25" s="900"/>
      <c r="H25" s="900"/>
    </row>
    <row r="26" spans="1:9" x14ac:dyDescent="0.35">
      <c r="A26" s="904" t="s">
        <v>405</v>
      </c>
      <c r="B26" s="904"/>
      <c r="C26" s="904"/>
      <c r="D26" s="904"/>
      <c r="F26" s="904" t="s">
        <v>403</v>
      </c>
      <c r="G26" s="904"/>
      <c r="H26" s="904"/>
    </row>
    <row r="29" spans="1:9" x14ac:dyDescent="0.35">
      <c r="A29" s="900"/>
      <c r="B29" s="900"/>
      <c r="C29" s="900"/>
      <c r="D29" s="900"/>
      <c r="F29" s="900"/>
      <c r="G29" s="900"/>
      <c r="H29" s="900"/>
    </row>
    <row r="30" spans="1:9" x14ac:dyDescent="0.35">
      <c r="A30" s="904" t="s">
        <v>404</v>
      </c>
      <c r="B30" s="904"/>
      <c r="C30" s="904"/>
      <c r="D30" s="904"/>
      <c r="F30" s="904" t="s">
        <v>3</v>
      </c>
      <c r="G30" s="904"/>
      <c r="H30" s="904"/>
    </row>
    <row r="33" spans="1:8" x14ac:dyDescent="0.35">
      <c r="A33" s="900"/>
      <c r="B33" s="900"/>
      <c r="C33" s="900"/>
      <c r="D33" s="900"/>
      <c r="F33" s="900"/>
      <c r="G33" s="900"/>
      <c r="H33" s="900"/>
    </row>
    <row r="34" spans="1:8" x14ac:dyDescent="0.35">
      <c r="A34" s="904" t="s">
        <v>406</v>
      </c>
      <c r="B34" s="904"/>
      <c r="C34" s="904"/>
      <c r="D34" s="904"/>
      <c r="F34" s="905" t="s">
        <v>403</v>
      </c>
      <c r="G34" s="905"/>
      <c r="H34" s="905"/>
    </row>
    <row r="37" spans="1:8" x14ac:dyDescent="0.35">
      <c r="A37" s="900"/>
      <c r="B37" s="900"/>
      <c r="C37" s="900"/>
      <c r="D37" s="900"/>
      <c r="F37" s="900"/>
      <c r="G37" s="900"/>
      <c r="H37" s="900"/>
    </row>
    <row r="38" spans="1:8" x14ac:dyDescent="0.35">
      <c r="A38" s="904" t="s">
        <v>404</v>
      </c>
      <c r="B38" s="904"/>
      <c r="C38" s="904"/>
      <c r="D38" s="904"/>
      <c r="F38" s="904" t="s">
        <v>3</v>
      </c>
      <c r="G38" s="904"/>
      <c r="H38" s="904"/>
    </row>
  </sheetData>
  <mergeCells count="23">
    <mergeCell ref="A37:D37"/>
    <mergeCell ref="F37:H37"/>
    <mergeCell ref="A38:D38"/>
    <mergeCell ref="F38:H38"/>
    <mergeCell ref="A30:D30"/>
    <mergeCell ref="F30:H30"/>
    <mergeCell ref="A33:D33"/>
    <mergeCell ref="F33:H33"/>
    <mergeCell ref="A34:D34"/>
    <mergeCell ref="F34:H34"/>
    <mergeCell ref="A29:D29"/>
    <mergeCell ref="F29:H29"/>
    <mergeCell ref="A8:I8"/>
    <mergeCell ref="G11:I11"/>
    <mergeCell ref="G12:I12"/>
    <mergeCell ref="G13:I13"/>
    <mergeCell ref="A17:I17"/>
    <mergeCell ref="A19:I19"/>
    <mergeCell ref="A21:I21"/>
    <mergeCell ref="A25:D25"/>
    <mergeCell ref="F25:H25"/>
    <mergeCell ref="A26:D26"/>
    <mergeCell ref="F26:H26"/>
  </mergeCells>
  <printOptions horizontalCentered="1"/>
  <pageMargins left="0" right="0"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43"/>
  <sheetViews>
    <sheetView zoomScaleNormal="100" workbookViewId="0">
      <selection sqref="A1:D1"/>
    </sheetView>
  </sheetViews>
  <sheetFormatPr defaultColWidth="8.765625" defaultRowHeight="14.5" x14ac:dyDescent="0.35"/>
  <cols>
    <col min="1" max="1" width="3.69140625" style="581" customWidth="1"/>
    <col min="2" max="6" width="8.765625" style="556"/>
    <col min="7" max="7" width="3.765625" style="556" customWidth="1"/>
    <col min="8" max="16384" width="8.765625" style="556"/>
  </cols>
  <sheetData>
    <row r="1" spans="1:15" x14ac:dyDescent="0.35">
      <c r="A1" s="774" t="s">
        <v>821</v>
      </c>
      <c r="B1" s="774"/>
      <c r="C1" s="774"/>
      <c r="D1" s="774"/>
    </row>
    <row r="5" spans="1:15" x14ac:dyDescent="0.35">
      <c r="A5" s="771" t="s">
        <v>630</v>
      </c>
      <c r="B5" s="771"/>
      <c r="C5" s="771"/>
      <c r="D5" s="771"/>
      <c r="E5" s="771"/>
      <c r="F5" s="771"/>
      <c r="G5" s="771"/>
      <c r="H5" s="771"/>
      <c r="I5" s="771"/>
      <c r="J5" s="771"/>
    </row>
    <row r="6" spans="1:15" x14ac:dyDescent="0.35">
      <c r="A6" s="580"/>
      <c r="B6" s="580"/>
      <c r="C6" s="580"/>
      <c r="D6" s="580"/>
      <c r="E6" s="580"/>
      <c r="F6" s="580"/>
      <c r="G6" s="580"/>
      <c r="H6" s="580"/>
      <c r="I6" s="580"/>
    </row>
    <row r="7" spans="1:15" ht="16.149999999999999" customHeight="1" x14ac:dyDescent="0.35">
      <c r="A7" s="556" t="s">
        <v>637</v>
      </c>
      <c r="B7" s="580"/>
      <c r="C7" s="772" t="s">
        <v>600</v>
      </c>
      <c r="D7" s="772"/>
      <c r="E7" s="772"/>
      <c r="F7" s="772"/>
      <c r="G7" s="556" t="s">
        <v>639</v>
      </c>
      <c r="K7" s="577"/>
      <c r="L7" s="577"/>
      <c r="M7" s="577"/>
      <c r="N7" s="577"/>
      <c r="O7" s="577"/>
    </row>
    <row r="8" spans="1:15" ht="16.149999999999999" customHeight="1" x14ac:dyDescent="0.35">
      <c r="A8" s="772" t="s">
        <v>638</v>
      </c>
      <c r="B8" s="772"/>
      <c r="C8" s="772"/>
      <c r="D8" s="772"/>
      <c r="E8" s="772"/>
      <c r="F8" s="577"/>
      <c r="G8" s="577"/>
      <c r="K8" s="577"/>
      <c r="L8" s="577"/>
      <c r="M8" s="577"/>
      <c r="N8" s="577"/>
      <c r="O8" s="577"/>
    </row>
    <row r="10" spans="1:15" x14ac:dyDescent="0.35">
      <c r="A10" s="765" t="s">
        <v>631</v>
      </c>
      <c r="B10" s="765"/>
      <c r="C10" s="765"/>
      <c r="D10" s="765"/>
      <c r="E10" s="765"/>
      <c r="F10" s="765"/>
      <c r="G10" s="765"/>
      <c r="H10" s="765"/>
      <c r="I10" s="765"/>
      <c r="J10" s="765"/>
    </row>
    <row r="12" spans="1:15" x14ac:dyDescent="0.35">
      <c r="A12" s="581">
        <v>1</v>
      </c>
      <c r="B12" s="556" t="s">
        <v>643</v>
      </c>
    </row>
    <row r="14" spans="1:15" x14ac:dyDescent="0.35">
      <c r="A14" s="581">
        <v>2</v>
      </c>
      <c r="B14" s="556" t="s">
        <v>644</v>
      </c>
    </row>
    <row r="16" spans="1:15" ht="34.5" customHeight="1" x14ac:dyDescent="0.35">
      <c r="A16" s="581">
        <v>3</v>
      </c>
      <c r="B16" s="773" t="s">
        <v>808</v>
      </c>
      <c r="C16" s="773"/>
      <c r="D16" s="773"/>
      <c r="E16" s="773"/>
      <c r="F16" s="773"/>
      <c r="G16" s="773"/>
      <c r="H16" s="773"/>
      <c r="I16" s="773"/>
      <c r="J16" s="773"/>
      <c r="K16" s="773"/>
    </row>
    <row r="18" spans="1:11" ht="31.9" customHeight="1" x14ac:dyDescent="0.35">
      <c r="A18" s="581">
        <v>4</v>
      </c>
      <c r="B18" s="773" t="s">
        <v>809</v>
      </c>
      <c r="C18" s="773"/>
      <c r="D18" s="773"/>
      <c r="E18" s="773"/>
      <c r="F18" s="773"/>
      <c r="G18" s="773"/>
      <c r="H18" s="773"/>
      <c r="I18" s="773"/>
      <c r="J18" s="773"/>
      <c r="K18" s="773"/>
    </row>
    <row r="19" spans="1:11" x14ac:dyDescent="0.35">
      <c r="B19" s="564"/>
      <c r="C19" s="564"/>
      <c r="D19" s="564"/>
      <c r="E19" s="564"/>
      <c r="F19" s="564"/>
      <c r="G19" s="564"/>
      <c r="H19" s="564"/>
      <c r="I19" s="564"/>
      <c r="J19" s="564"/>
      <c r="K19" s="564"/>
    </row>
    <row r="20" spans="1:11" ht="69" customHeight="1" x14ac:dyDescent="0.35">
      <c r="A20" s="581">
        <v>5</v>
      </c>
      <c r="B20" s="773" t="s">
        <v>810</v>
      </c>
      <c r="C20" s="773"/>
      <c r="D20" s="773"/>
      <c r="E20" s="773"/>
      <c r="F20" s="773"/>
      <c r="G20" s="773"/>
      <c r="H20" s="773"/>
      <c r="I20" s="773"/>
      <c r="J20" s="773"/>
      <c r="K20" s="773"/>
    </row>
    <row r="21" spans="1:11" ht="15.75" customHeight="1" x14ac:dyDescent="0.35">
      <c r="B21" s="564"/>
      <c r="C21" s="564"/>
      <c r="D21" s="564"/>
      <c r="E21" s="564"/>
      <c r="F21" s="564"/>
      <c r="G21" s="564"/>
      <c r="H21" s="564"/>
      <c r="I21" s="564"/>
      <c r="J21" s="564"/>
      <c r="K21" s="564"/>
    </row>
    <row r="22" spans="1:11" x14ac:dyDescent="0.35">
      <c r="A22" s="581">
        <v>6</v>
      </c>
      <c r="B22" s="556" t="s">
        <v>645</v>
      </c>
    </row>
    <row r="24" spans="1:11" ht="31.5" customHeight="1" x14ac:dyDescent="0.35">
      <c r="A24" s="581">
        <v>7</v>
      </c>
      <c r="B24" s="759" t="s">
        <v>646</v>
      </c>
      <c r="C24" s="759"/>
      <c r="D24" s="759"/>
      <c r="E24" s="759"/>
      <c r="F24" s="759"/>
      <c r="G24" s="759"/>
      <c r="H24" s="759"/>
      <c r="I24" s="759"/>
      <c r="J24" s="759"/>
    </row>
    <row r="25" spans="1:11" ht="15" customHeight="1" x14ac:dyDescent="0.35">
      <c r="B25" s="562"/>
      <c r="C25" s="562"/>
      <c r="D25" s="562"/>
      <c r="E25" s="562"/>
      <c r="F25" s="562"/>
      <c r="G25" s="562"/>
      <c r="H25" s="562"/>
      <c r="I25" s="562"/>
      <c r="J25" s="562"/>
    </row>
    <row r="26" spans="1:11" ht="36" customHeight="1" x14ac:dyDescent="0.35">
      <c r="A26" s="581">
        <v>8</v>
      </c>
      <c r="B26" s="759" t="s">
        <v>670</v>
      </c>
      <c r="C26" s="759"/>
      <c r="D26" s="759"/>
      <c r="E26" s="759"/>
      <c r="F26" s="759"/>
      <c r="G26" s="759"/>
      <c r="H26" s="759"/>
      <c r="I26" s="759"/>
      <c r="J26" s="759"/>
    </row>
    <row r="27" spans="1:11" ht="48" customHeight="1" x14ac:dyDescent="0.35">
      <c r="B27" s="759"/>
      <c r="C27" s="759"/>
      <c r="D27" s="759"/>
      <c r="E27" s="759"/>
      <c r="F27" s="759"/>
      <c r="G27" s="759"/>
      <c r="H27" s="759"/>
      <c r="I27" s="759"/>
      <c r="J27" s="759"/>
    </row>
    <row r="29" spans="1:11" ht="31.9" customHeight="1" x14ac:dyDescent="0.35">
      <c r="B29" s="759"/>
      <c r="C29" s="759"/>
      <c r="D29" s="759"/>
      <c r="E29" s="759"/>
      <c r="F29" s="759"/>
      <c r="G29" s="759"/>
      <c r="H29" s="759"/>
      <c r="I29" s="759"/>
      <c r="J29" s="759"/>
    </row>
    <row r="33" spans="2:10" x14ac:dyDescent="0.35">
      <c r="B33" s="759"/>
      <c r="C33" s="759"/>
      <c r="D33" s="759"/>
      <c r="E33" s="759"/>
      <c r="F33" s="759"/>
      <c r="G33" s="759"/>
      <c r="H33" s="759"/>
      <c r="I33" s="759"/>
      <c r="J33" s="759"/>
    </row>
    <row r="35" spans="2:10" x14ac:dyDescent="0.35">
      <c r="B35" s="759"/>
      <c r="C35" s="759"/>
      <c r="D35" s="759"/>
      <c r="E35" s="759"/>
      <c r="F35" s="759"/>
      <c r="G35" s="759"/>
      <c r="H35" s="759"/>
      <c r="I35" s="759"/>
      <c r="J35" s="759"/>
    </row>
    <row r="37" spans="2:10" x14ac:dyDescent="0.35">
      <c r="B37" s="759"/>
      <c r="C37" s="759"/>
      <c r="D37" s="759"/>
      <c r="E37" s="759"/>
      <c r="F37" s="759"/>
      <c r="G37" s="759"/>
      <c r="H37" s="759"/>
      <c r="I37" s="759"/>
      <c r="J37" s="759"/>
    </row>
    <row r="39" spans="2:10" ht="31.9" customHeight="1" x14ac:dyDescent="0.35">
      <c r="B39" s="759"/>
      <c r="C39" s="759"/>
      <c r="D39" s="759"/>
      <c r="E39" s="759"/>
      <c r="F39" s="759"/>
      <c r="G39" s="759"/>
      <c r="H39" s="759"/>
      <c r="I39" s="759"/>
      <c r="J39" s="759"/>
    </row>
    <row r="41" spans="2:10" x14ac:dyDescent="0.35">
      <c r="B41" s="759"/>
      <c r="C41" s="759"/>
      <c r="D41" s="759"/>
      <c r="E41" s="759"/>
      <c r="F41" s="759"/>
      <c r="G41" s="759"/>
      <c r="H41" s="759"/>
      <c r="I41" s="759"/>
      <c r="J41" s="759"/>
    </row>
    <row r="43" spans="2:10" x14ac:dyDescent="0.35">
      <c r="B43" s="759"/>
      <c r="C43" s="759"/>
      <c r="D43" s="759"/>
      <c r="E43" s="759"/>
      <c r="F43" s="759"/>
      <c r="G43" s="759"/>
      <c r="H43" s="759"/>
      <c r="I43" s="759"/>
      <c r="J43" s="759"/>
    </row>
  </sheetData>
  <mergeCells count="18">
    <mergeCell ref="B18:K18"/>
    <mergeCell ref="A1:D1"/>
    <mergeCell ref="B41:J41"/>
    <mergeCell ref="B43:J43"/>
    <mergeCell ref="A5:J5"/>
    <mergeCell ref="A10:J10"/>
    <mergeCell ref="B29:J29"/>
    <mergeCell ref="B33:J33"/>
    <mergeCell ref="B35:J35"/>
    <mergeCell ref="B37:J37"/>
    <mergeCell ref="B39:J39"/>
    <mergeCell ref="C7:F7"/>
    <mergeCell ref="A8:E8"/>
    <mergeCell ref="B27:J27"/>
    <mergeCell ref="B20:K20"/>
    <mergeCell ref="B16:K16"/>
    <mergeCell ref="B24:J24"/>
    <mergeCell ref="B26:J26"/>
  </mergeCells>
  <hyperlinks>
    <hyperlink ref="C7" r:id="rId1"/>
    <hyperlink ref="A8" location="'Gen.Contr. Cert. of Actual Cost'!A1" display="General Contractor's Certificate of Actual Cost"/>
    <hyperlink ref="C7:F7" location="'Cost Certification Guideline'!Print_Area" display="CHFA Cost Certification Preparation Guideline"/>
  </hyperlinks>
  <printOptions horizontalCentered="1"/>
  <pageMargins left="0" right="0"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AA176"/>
  <sheetViews>
    <sheetView zoomScale="80" zoomScaleNormal="80" zoomScaleSheetLayoutView="40" zoomScalePageLayoutView="40" workbookViewId="0">
      <selection sqref="A1:D1"/>
    </sheetView>
  </sheetViews>
  <sheetFormatPr defaultRowHeight="14.5" x14ac:dyDescent="0.35"/>
  <cols>
    <col min="1" max="1" width="8.84375" style="582"/>
    <col min="2" max="2" width="4.69140625" style="582" customWidth="1"/>
    <col min="3" max="3" width="9.69140625" style="582" customWidth="1"/>
    <col min="4" max="4" width="15.23046875" style="582" customWidth="1"/>
    <col min="5" max="5" width="17.84375" style="582" customWidth="1"/>
    <col min="6" max="6" width="3.84375" style="582" hidden="1" customWidth="1"/>
    <col min="7" max="7" width="15.765625" style="582" customWidth="1"/>
    <col min="8" max="8" width="4.4609375" style="582" hidden="1" customWidth="1"/>
    <col min="9" max="9" width="21.84375" style="582" customWidth="1"/>
    <col min="10" max="10" width="15.765625" style="582" customWidth="1"/>
    <col min="11" max="12" width="8.84375" style="582"/>
    <col min="13" max="13" width="9.07421875" style="582" customWidth="1"/>
    <col min="14" max="257" width="8.84375" style="582"/>
    <col min="258" max="258" width="4.69140625" style="582" customWidth="1"/>
    <col min="259" max="260" width="8.3046875" style="582" customWidth="1"/>
    <col min="261" max="261" width="9.84375" style="582" customWidth="1"/>
    <col min="262" max="262" width="0" style="582" hidden="1" customWidth="1"/>
    <col min="263" max="263" width="9.69140625" style="582" customWidth="1"/>
    <col min="264" max="264" width="0" style="582" hidden="1" customWidth="1"/>
    <col min="265" max="265" width="9.84375" style="582" customWidth="1"/>
    <col min="266" max="266" width="9.07421875" style="582" customWidth="1"/>
    <col min="267" max="268" width="8.84375" style="582"/>
    <col min="269" max="269" width="9.07421875" style="582" customWidth="1"/>
    <col min="270" max="513" width="8.84375" style="582"/>
    <col min="514" max="514" width="4.69140625" style="582" customWidth="1"/>
    <col min="515" max="516" width="8.3046875" style="582" customWidth="1"/>
    <col min="517" max="517" width="9.84375" style="582" customWidth="1"/>
    <col min="518" max="518" width="0" style="582" hidden="1" customWidth="1"/>
    <col min="519" max="519" width="9.69140625" style="582" customWidth="1"/>
    <col min="520" max="520" width="0" style="582" hidden="1" customWidth="1"/>
    <col min="521" max="521" width="9.84375" style="582" customWidth="1"/>
    <col min="522" max="522" width="9.07421875" style="582" customWidth="1"/>
    <col min="523" max="524" width="8.84375" style="582"/>
    <col min="525" max="525" width="9.07421875" style="582" customWidth="1"/>
    <col min="526" max="769" width="8.84375" style="582"/>
    <col min="770" max="770" width="4.69140625" style="582" customWidth="1"/>
    <col min="771" max="772" width="8.3046875" style="582" customWidth="1"/>
    <col min="773" max="773" width="9.84375" style="582" customWidth="1"/>
    <col min="774" max="774" width="0" style="582" hidden="1" customWidth="1"/>
    <col min="775" max="775" width="9.69140625" style="582" customWidth="1"/>
    <col min="776" max="776" width="0" style="582" hidden="1" customWidth="1"/>
    <col min="777" max="777" width="9.84375" style="582" customWidth="1"/>
    <col min="778" max="778" width="9.07421875" style="582" customWidth="1"/>
    <col min="779" max="780" width="8.84375" style="582"/>
    <col min="781" max="781" width="9.07421875" style="582" customWidth="1"/>
    <col min="782" max="1025" width="8.84375" style="582"/>
    <col min="1026" max="1026" width="4.69140625" style="582" customWidth="1"/>
    <col min="1027" max="1028" width="8.3046875" style="582" customWidth="1"/>
    <col min="1029" max="1029" width="9.84375" style="582" customWidth="1"/>
    <col min="1030" max="1030" width="0" style="582" hidden="1" customWidth="1"/>
    <col min="1031" max="1031" width="9.69140625" style="582" customWidth="1"/>
    <col min="1032" max="1032" width="0" style="582" hidden="1" customWidth="1"/>
    <col min="1033" max="1033" width="9.84375" style="582" customWidth="1"/>
    <col min="1034" max="1034" width="9.07421875" style="582" customWidth="1"/>
    <col min="1035" max="1036" width="8.84375" style="582"/>
    <col min="1037" max="1037" width="9.07421875" style="582" customWidth="1"/>
    <col min="1038" max="1281" width="8.84375" style="582"/>
    <col min="1282" max="1282" width="4.69140625" style="582" customWidth="1"/>
    <col min="1283" max="1284" width="8.3046875" style="582" customWidth="1"/>
    <col min="1285" max="1285" width="9.84375" style="582" customWidth="1"/>
    <col min="1286" max="1286" width="0" style="582" hidden="1" customWidth="1"/>
    <col min="1287" max="1287" width="9.69140625" style="582" customWidth="1"/>
    <col min="1288" max="1288" width="0" style="582" hidden="1" customWidth="1"/>
    <col min="1289" max="1289" width="9.84375" style="582" customWidth="1"/>
    <col min="1290" max="1290" width="9.07421875" style="582" customWidth="1"/>
    <col min="1291" max="1292" width="8.84375" style="582"/>
    <col min="1293" max="1293" width="9.07421875" style="582" customWidth="1"/>
    <col min="1294" max="1537" width="8.84375" style="582"/>
    <col min="1538" max="1538" width="4.69140625" style="582" customWidth="1"/>
    <col min="1539" max="1540" width="8.3046875" style="582" customWidth="1"/>
    <col min="1541" max="1541" width="9.84375" style="582" customWidth="1"/>
    <col min="1542" max="1542" width="0" style="582" hidden="1" customWidth="1"/>
    <col min="1543" max="1543" width="9.69140625" style="582" customWidth="1"/>
    <col min="1544" max="1544" width="0" style="582" hidden="1" customWidth="1"/>
    <col min="1545" max="1545" width="9.84375" style="582" customWidth="1"/>
    <col min="1546" max="1546" width="9.07421875" style="582" customWidth="1"/>
    <col min="1547" max="1548" width="8.84375" style="582"/>
    <col min="1549" max="1549" width="9.07421875" style="582" customWidth="1"/>
    <col min="1550" max="1793" width="8.84375" style="582"/>
    <col min="1794" max="1794" width="4.69140625" style="582" customWidth="1"/>
    <col min="1795" max="1796" width="8.3046875" style="582" customWidth="1"/>
    <col min="1797" max="1797" width="9.84375" style="582" customWidth="1"/>
    <col min="1798" max="1798" width="0" style="582" hidden="1" customWidth="1"/>
    <col min="1799" max="1799" width="9.69140625" style="582" customWidth="1"/>
    <col min="1800" max="1800" width="0" style="582" hidden="1" customWidth="1"/>
    <col min="1801" max="1801" width="9.84375" style="582" customWidth="1"/>
    <col min="1802" max="1802" width="9.07421875" style="582" customWidth="1"/>
    <col min="1803" max="1804" width="8.84375" style="582"/>
    <col min="1805" max="1805" width="9.07421875" style="582" customWidth="1"/>
    <col min="1806" max="2049" width="8.84375" style="582"/>
    <col min="2050" max="2050" width="4.69140625" style="582" customWidth="1"/>
    <col min="2051" max="2052" width="8.3046875" style="582" customWidth="1"/>
    <col min="2053" max="2053" width="9.84375" style="582" customWidth="1"/>
    <col min="2054" max="2054" width="0" style="582" hidden="1" customWidth="1"/>
    <col min="2055" max="2055" width="9.69140625" style="582" customWidth="1"/>
    <col min="2056" max="2056" width="0" style="582" hidden="1" customWidth="1"/>
    <col min="2057" max="2057" width="9.84375" style="582" customWidth="1"/>
    <col min="2058" max="2058" width="9.07421875" style="582" customWidth="1"/>
    <col min="2059" max="2060" width="8.84375" style="582"/>
    <col min="2061" max="2061" width="9.07421875" style="582" customWidth="1"/>
    <col min="2062" max="2305" width="8.84375" style="582"/>
    <col min="2306" max="2306" width="4.69140625" style="582" customWidth="1"/>
    <col min="2307" max="2308" width="8.3046875" style="582" customWidth="1"/>
    <col min="2309" max="2309" width="9.84375" style="582" customWidth="1"/>
    <col min="2310" max="2310" width="0" style="582" hidden="1" customWidth="1"/>
    <col min="2311" max="2311" width="9.69140625" style="582" customWidth="1"/>
    <col min="2312" max="2312" width="0" style="582" hidden="1" customWidth="1"/>
    <col min="2313" max="2313" width="9.84375" style="582" customWidth="1"/>
    <col min="2314" max="2314" width="9.07421875" style="582" customWidth="1"/>
    <col min="2315" max="2316" width="8.84375" style="582"/>
    <col min="2317" max="2317" width="9.07421875" style="582" customWidth="1"/>
    <col min="2318" max="2561" width="8.84375" style="582"/>
    <col min="2562" max="2562" width="4.69140625" style="582" customWidth="1"/>
    <col min="2563" max="2564" width="8.3046875" style="582" customWidth="1"/>
    <col min="2565" max="2565" width="9.84375" style="582" customWidth="1"/>
    <col min="2566" max="2566" width="0" style="582" hidden="1" customWidth="1"/>
    <col min="2567" max="2567" width="9.69140625" style="582" customWidth="1"/>
    <col min="2568" max="2568" width="0" style="582" hidden="1" customWidth="1"/>
    <col min="2569" max="2569" width="9.84375" style="582" customWidth="1"/>
    <col min="2570" max="2570" width="9.07421875" style="582" customWidth="1"/>
    <col min="2571" max="2572" width="8.84375" style="582"/>
    <col min="2573" max="2573" width="9.07421875" style="582" customWidth="1"/>
    <col min="2574" max="2817" width="8.84375" style="582"/>
    <col min="2818" max="2818" width="4.69140625" style="582" customWidth="1"/>
    <col min="2819" max="2820" width="8.3046875" style="582" customWidth="1"/>
    <col min="2821" max="2821" width="9.84375" style="582" customWidth="1"/>
    <col min="2822" max="2822" width="0" style="582" hidden="1" customWidth="1"/>
    <col min="2823" max="2823" width="9.69140625" style="582" customWidth="1"/>
    <col min="2824" max="2824" width="0" style="582" hidden="1" customWidth="1"/>
    <col min="2825" max="2825" width="9.84375" style="582" customWidth="1"/>
    <col min="2826" max="2826" width="9.07421875" style="582" customWidth="1"/>
    <col min="2827" max="2828" width="8.84375" style="582"/>
    <col min="2829" max="2829" width="9.07421875" style="582" customWidth="1"/>
    <col min="2830" max="3073" width="8.84375" style="582"/>
    <col min="3074" max="3074" width="4.69140625" style="582" customWidth="1"/>
    <col min="3075" max="3076" width="8.3046875" style="582" customWidth="1"/>
    <col min="3077" max="3077" width="9.84375" style="582" customWidth="1"/>
    <col min="3078" max="3078" width="0" style="582" hidden="1" customWidth="1"/>
    <col min="3079" max="3079" width="9.69140625" style="582" customWidth="1"/>
    <col min="3080" max="3080" width="0" style="582" hidden="1" customWidth="1"/>
    <col min="3081" max="3081" width="9.84375" style="582" customWidth="1"/>
    <col min="3082" max="3082" width="9.07421875" style="582" customWidth="1"/>
    <col min="3083" max="3084" width="8.84375" style="582"/>
    <col min="3085" max="3085" width="9.07421875" style="582" customWidth="1"/>
    <col min="3086" max="3329" width="8.84375" style="582"/>
    <col min="3330" max="3330" width="4.69140625" style="582" customWidth="1"/>
    <col min="3331" max="3332" width="8.3046875" style="582" customWidth="1"/>
    <col min="3333" max="3333" width="9.84375" style="582" customWidth="1"/>
    <col min="3334" max="3334" width="0" style="582" hidden="1" customWidth="1"/>
    <col min="3335" max="3335" width="9.69140625" style="582" customWidth="1"/>
    <col min="3336" max="3336" width="0" style="582" hidden="1" customWidth="1"/>
    <col min="3337" max="3337" width="9.84375" style="582" customWidth="1"/>
    <col min="3338" max="3338" width="9.07421875" style="582" customWidth="1"/>
    <col min="3339" max="3340" width="8.84375" style="582"/>
    <col min="3341" max="3341" width="9.07421875" style="582" customWidth="1"/>
    <col min="3342" max="3585" width="8.84375" style="582"/>
    <col min="3586" max="3586" width="4.69140625" style="582" customWidth="1"/>
    <col min="3587" max="3588" width="8.3046875" style="582" customWidth="1"/>
    <col min="3589" max="3589" width="9.84375" style="582" customWidth="1"/>
    <col min="3590" max="3590" width="0" style="582" hidden="1" customWidth="1"/>
    <col min="3591" max="3591" width="9.69140625" style="582" customWidth="1"/>
    <col min="3592" max="3592" width="0" style="582" hidden="1" customWidth="1"/>
    <col min="3593" max="3593" width="9.84375" style="582" customWidth="1"/>
    <col min="3594" max="3594" width="9.07421875" style="582" customWidth="1"/>
    <col min="3595" max="3596" width="8.84375" style="582"/>
    <col min="3597" max="3597" width="9.07421875" style="582" customWidth="1"/>
    <col min="3598" max="3841" width="8.84375" style="582"/>
    <col min="3842" max="3842" width="4.69140625" style="582" customWidth="1"/>
    <col min="3843" max="3844" width="8.3046875" style="582" customWidth="1"/>
    <col min="3845" max="3845" width="9.84375" style="582" customWidth="1"/>
    <col min="3846" max="3846" width="0" style="582" hidden="1" customWidth="1"/>
    <col min="3847" max="3847" width="9.69140625" style="582" customWidth="1"/>
    <col min="3848" max="3848" width="0" style="582" hidden="1" customWidth="1"/>
    <col min="3849" max="3849" width="9.84375" style="582" customWidth="1"/>
    <col min="3850" max="3850" width="9.07421875" style="582" customWidth="1"/>
    <col min="3851" max="3852" width="8.84375" style="582"/>
    <col min="3853" max="3853" width="9.07421875" style="582" customWidth="1"/>
    <col min="3854" max="4097" width="8.84375" style="582"/>
    <col min="4098" max="4098" width="4.69140625" style="582" customWidth="1"/>
    <col min="4099" max="4100" width="8.3046875" style="582" customWidth="1"/>
    <col min="4101" max="4101" width="9.84375" style="582" customWidth="1"/>
    <col min="4102" max="4102" width="0" style="582" hidden="1" customWidth="1"/>
    <col min="4103" max="4103" width="9.69140625" style="582" customWidth="1"/>
    <col min="4104" max="4104" width="0" style="582" hidden="1" customWidth="1"/>
    <col min="4105" max="4105" width="9.84375" style="582" customWidth="1"/>
    <col min="4106" max="4106" width="9.07421875" style="582" customWidth="1"/>
    <col min="4107" max="4108" width="8.84375" style="582"/>
    <col min="4109" max="4109" width="9.07421875" style="582" customWidth="1"/>
    <col min="4110" max="4353" width="8.84375" style="582"/>
    <col min="4354" max="4354" width="4.69140625" style="582" customWidth="1"/>
    <col min="4355" max="4356" width="8.3046875" style="582" customWidth="1"/>
    <col min="4357" max="4357" width="9.84375" style="582" customWidth="1"/>
    <col min="4358" max="4358" width="0" style="582" hidden="1" customWidth="1"/>
    <col min="4359" max="4359" width="9.69140625" style="582" customWidth="1"/>
    <col min="4360" max="4360" width="0" style="582" hidden="1" customWidth="1"/>
    <col min="4361" max="4361" width="9.84375" style="582" customWidth="1"/>
    <col min="4362" max="4362" width="9.07421875" style="582" customWidth="1"/>
    <col min="4363" max="4364" width="8.84375" style="582"/>
    <col min="4365" max="4365" width="9.07421875" style="582" customWidth="1"/>
    <col min="4366" max="4609" width="8.84375" style="582"/>
    <col min="4610" max="4610" width="4.69140625" style="582" customWidth="1"/>
    <col min="4611" max="4612" width="8.3046875" style="582" customWidth="1"/>
    <col min="4613" max="4613" width="9.84375" style="582" customWidth="1"/>
    <col min="4614" max="4614" width="0" style="582" hidden="1" customWidth="1"/>
    <col min="4615" max="4615" width="9.69140625" style="582" customWidth="1"/>
    <col min="4616" max="4616" width="0" style="582" hidden="1" customWidth="1"/>
    <col min="4617" max="4617" width="9.84375" style="582" customWidth="1"/>
    <col min="4618" max="4618" width="9.07421875" style="582" customWidth="1"/>
    <col min="4619" max="4620" width="8.84375" style="582"/>
    <col min="4621" max="4621" width="9.07421875" style="582" customWidth="1"/>
    <col min="4622" max="4865" width="8.84375" style="582"/>
    <col min="4866" max="4866" width="4.69140625" style="582" customWidth="1"/>
    <col min="4867" max="4868" width="8.3046875" style="582" customWidth="1"/>
    <col min="4869" max="4869" width="9.84375" style="582" customWidth="1"/>
    <col min="4870" max="4870" width="0" style="582" hidden="1" customWidth="1"/>
    <col min="4871" max="4871" width="9.69140625" style="582" customWidth="1"/>
    <col min="4872" max="4872" width="0" style="582" hidden="1" customWidth="1"/>
    <col min="4873" max="4873" width="9.84375" style="582" customWidth="1"/>
    <col min="4874" max="4874" width="9.07421875" style="582" customWidth="1"/>
    <col min="4875" max="4876" width="8.84375" style="582"/>
    <col min="4877" max="4877" width="9.07421875" style="582" customWidth="1"/>
    <col min="4878" max="5121" width="8.84375" style="582"/>
    <col min="5122" max="5122" width="4.69140625" style="582" customWidth="1"/>
    <col min="5123" max="5124" width="8.3046875" style="582" customWidth="1"/>
    <col min="5125" max="5125" width="9.84375" style="582" customWidth="1"/>
    <col min="5126" max="5126" width="0" style="582" hidden="1" customWidth="1"/>
    <col min="5127" max="5127" width="9.69140625" style="582" customWidth="1"/>
    <col min="5128" max="5128" width="0" style="582" hidden="1" customWidth="1"/>
    <col min="5129" max="5129" width="9.84375" style="582" customWidth="1"/>
    <col min="5130" max="5130" width="9.07421875" style="582" customWidth="1"/>
    <col min="5131" max="5132" width="8.84375" style="582"/>
    <col min="5133" max="5133" width="9.07421875" style="582" customWidth="1"/>
    <col min="5134" max="5377" width="8.84375" style="582"/>
    <col min="5378" max="5378" width="4.69140625" style="582" customWidth="1"/>
    <col min="5379" max="5380" width="8.3046875" style="582" customWidth="1"/>
    <col min="5381" max="5381" width="9.84375" style="582" customWidth="1"/>
    <col min="5382" max="5382" width="0" style="582" hidden="1" customWidth="1"/>
    <col min="5383" max="5383" width="9.69140625" style="582" customWidth="1"/>
    <col min="5384" max="5384" width="0" style="582" hidden="1" customWidth="1"/>
    <col min="5385" max="5385" width="9.84375" style="582" customWidth="1"/>
    <col min="5386" max="5386" width="9.07421875" style="582" customWidth="1"/>
    <col min="5387" max="5388" width="8.84375" style="582"/>
    <col min="5389" max="5389" width="9.07421875" style="582" customWidth="1"/>
    <col min="5390" max="5633" width="8.84375" style="582"/>
    <col min="5634" max="5634" width="4.69140625" style="582" customWidth="1"/>
    <col min="5635" max="5636" width="8.3046875" style="582" customWidth="1"/>
    <col min="5637" max="5637" width="9.84375" style="582" customWidth="1"/>
    <col min="5638" max="5638" width="0" style="582" hidden="1" customWidth="1"/>
    <col min="5639" max="5639" width="9.69140625" style="582" customWidth="1"/>
    <col min="5640" max="5640" width="0" style="582" hidden="1" customWidth="1"/>
    <col min="5641" max="5641" width="9.84375" style="582" customWidth="1"/>
    <col min="5642" max="5642" width="9.07421875" style="582" customWidth="1"/>
    <col min="5643" max="5644" width="8.84375" style="582"/>
    <col min="5645" max="5645" width="9.07421875" style="582" customWidth="1"/>
    <col min="5646" max="5889" width="8.84375" style="582"/>
    <col min="5890" max="5890" width="4.69140625" style="582" customWidth="1"/>
    <col min="5891" max="5892" width="8.3046875" style="582" customWidth="1"/>
    <col min="5893" max="5893" width="9.84375" style="582" customWidth="1"/>
    <col min="5894" max="5894" width="0" style="582" hidden="1" customWidth="1"/>
    <col min="5895" max="5895" width="9.69140625" style="582" customWidth="1"/>
    <col min="5896" max="5896" width="0" style="582" hidden="1" customWidth="1"/>
    <col min="5897" max="5897" width="9.84375" style="582" customWidth="1"/>
    <col min="5898" max="5898" width="9.07421875" style="582" customWidth="1"/>
    <col min="5899" max="5900" width="8.84375" style="582"/>
    <col min="5901" max="5901" width="9.07421875" style="582" customWidth="1"/>
    <col min="5902" max="6145" width="8.84375" style="582"/>
    <col min="6146" max="6146" width="4.69140625" style="582" customWidth="1"/>
    <col min="6147" max="6148" width="8.3046875" style="582" customWidth="1"/>
    <col min="6149" max="6149" width="9.84375" style="582" customWidth="1"/>
    <col min="6150" max="6150" width="0" style="582" hidden="1" customWidth="1"/>
    <col min="6151" max="6151" width="9.69140625" style="582" customWidth="1"/>
    <col min="6152" max="6152" width="0" style="582" hidden="1" customWidth="1"/>
    <col min="6153" max="6153" width="9.84375" style="582" customWidth="1"/>
    <col min="6154" max="6154" width="9.07421875" style="582" customWidth="1"/>
    <col min="6155" max="6156" width="8.84375" style="582"/>
    <col min="6157" max="6157" width="9.07421875" style="582" customWidth="1"/>
    <col min="6158" max="6401" width="8.84375" style="582"/>
    <col min="6402" max="6402" width="4.69140625" style="582" customWidth="1"/>
    <col min="6403" max="6404" width="8.3046875" style="582" customWidth="1"/>
    <col min="6405" max="6405" width="9.84375" style="582" customWidth="1"/>
    <col min="6406" max="6406" width="0" style="582" hidden="1" customWidth="1"/>
    <col min="6407" max="6407" width="9.69140625" style="582" customWidth="1"/>
    <col min="6408" max="6408" width="0" style="582" hidden="1" customWidth="1"/>
    <col min="6409" max="6409" width="9.84375" style="582" customWidth="1"/>
    <col min="6410" max="6410" width="9.07421875" style="582" customWidth="1"/>
    <col min="6411" max="6412" width="8.84375" style="582"/>
    <col min="6413" max="6413" width="9.07421875" style="582" customWidth="1"/>
    <col min="6414" max="6657" width="8.84375" style="582"/>
    <col min="6658" max="6658" width="4.69140625" style="582" customWidth="1"/>
    <col min="6659" max="6660" width="8.3046875" style="582" customWidth="1"/>
    <col min="6661" max="6661" width="9.84375" style="582" customWidth="1"/>
    <col min="6662" max="6662" width="0" style="582" hidden="1" customWidth="1"/>
    <col min="6663" max="6663" width="9.69140625" style="582" customWidth="1"/>
    <col min="6664" max="6664" width="0" style="582" hidden="1" customWidth="1"/>
    <col min="6665" max="6665" width="9.84375" style="582" customWidth="1"/>
    <col min="6666" max="6666" width="9.07421875" style="582" customWidth="1"/>
    <col min="6667" max="6668" width="8.84375" style="582"/>
    <col min="6669" max="6669" width="9.07421875" style="582" customWidth="1"/>
    <col min="6670" max="6913" width="8.84375" style="582"/>
    <col min="6914" max="6914" width="4.69140625" style="582" customWidth="1"/>
    <col min="6915" max="6916" width="8.3046875" style="582" customWidth="1"/>
    <col min="6917" max="6917" width="9.84375" style="582" customWidth="1"/>
    <col min="6918" max="6918" width="0" style="582" hidden="1" customWidth="1"/>
    <col min="6919" max="6919" width="9.69140625" style="582" customWidth="1"/>
    <col min="6920" max="6920" width="0" style="582" hidden="1" customWidth="1"/>
    <col min="6921" max="6921" width="9.84375" style="582" customWidth="1"/>
    <col min="6922" max="6922" width="9.07421875" style="582" customWidth="1"/>
    <col min="6923" max="6924" width="8.84375" style="582"/>
    <col min="6925" max="6925" width="9.07421875" style="582" customWidth="1"/>
    <col min="6926" max="7169" width="8.84375" style="582"/>
    <col min="7170" max="7170" width="4.69140625" style="582" customWidth="1"/>
    <col min="7171" max="7172" width="8.3046875" style="582" customWidth="1"/>
    <col min="7173" max="7173" width="9.84375" style="582" customWidth="1"/>
    <col min="7174" max="7174" width="0" style="582" hidden="1" customWidth="1"/>
    <col min="7175" max="7175" width="9.69140625" style="582" customWidth="1"/>
    <col min="7176" max="7176" width="0" style="582" hidden="1" customWidth="1"/>
    <col min="7177" max="7177" width="9.84375" style="582" customWidth="1"/>
    <col min="7178" max="7178" width="9.07421875" style="582" customWidth="1"/>
    <col min="7179" max="7180" width="8.84375" style="582"/>
    <col min="7181" max="7181" width="9.07421875" style="582" customWidth="1"/>
    <col min="7182" max="7425" width="8.84375" style="582"/>
    <col min="7426" max="7426" width="4.69140625" style="582" customWidth="1"/>
    <col min="7427" max="7428" width="8.3046875" style="582" customWidth="1"/>
    <col min="7429" max="7429" width="9.84375" style="582" customWidth="1"/>
    <col min="7430" max="7430" width="0" style="582" hidden="1" customWidth="1"/>
    <col min="7431" max="7431" width="9.69140625" style="582" customWidth="1"/>
    <col min="7432" max="7432" width="0" style="582" hidden="1" customWidth="1"/>
    <col min="7433" max="7433" width="9.84375" style="582" customWidth="1"/>
    <col min="7434" max="7434" width="9.07421875" style="582" customWidth="1"/>
    <col min="7435" max="7436" width="8.84375" style="582"/>
    <col min="7437" max="7437" width="9.07421875" style="582" customWidth="1"/>
    <col min="7438" max="7681" width="8.84375" style="582"/>
    <col min="7682" max="7682" width="4.69140625" style="582" customWidth="1"/>
    <col min="7683" max="7684" width="8.3046875" style="582" customWidth="1"/>
    <col min="7685" max="7685" width="9.84375" style="582" customWidth="1"/>
    <col min="7686" max="7686" width="0" style="582" hidden="1" customWidth="1"/>
    <col min="7687" max="7687" width="9.69140625" style="582" customWidth="1"/>
    <col min="7688" max="7688" width="0" style="582" hidden="1" customWidth="1"/>
    <col min="7689" max="7689" width="9.84375" style="582" customWidth="1"/>
    <col min="7690" max="7690" width="9.07421875" style="582" customWidth="1"/>
    <col min="7691" max="7692" width="8.84375" style="582"/>
    <col min="7693" max="7693" width="9.07421875" style="582" customWidth="1"/>
    <col min="7694" max="7937" width="8.84375" style="582"/>
    <col min="7938" max="7938" width="4.69140625" style="582" customWidth="1"/>
    <col min="7939" max="7940" width="8.3046875" style="582" customWidth="1"/>
    <col min="7941" max="7941" width="9.84375" style="582" customWidth="1"/>
    <col min="7942" max="7942" width="0" style="582" hidden="1" customWidth="1"/>
    <col min="7943" max="7943" width="9.69140625" style="582" customWidth="1"/>
    <col min="7944" max="7944" width="0" style="582" hidden="1" customWidth="1"/>
    <col min="7945" max="7945" width="9.84375" style="582" customWidth="1"/>
    <col min="7946" max="7946" width="9.07421875" style="582" customWidth="1"/>
    <col min="7947" max="7948" width="8.84375" style="582"/>
    <col min="7949" max="7949" width="9.07421875" style="582" customWidth="1"/>
    <col min="7950" max="8193" width="8.84375" style="582"/>
    <col min="8194" max="8194" width="4.69140625" style="582" customWidth="1"/>
    <col min="8195" max="8196" width="8.3046875" style="582" customWidth="1"/>
    <col min="8197" max="8197" width="9.84375" style="582" customWidth="1"/>
    <col min="8198" max="8198" width="0" style="582" hidden="1" customWidth="1"/>
    <col min="8199" max="8199" width="9.69140625" style="582" customWidth="1"/>
    <col min="8200" max="8200" width="0" style="582" hidden="1" customWidth="1"/>
    <col min="8201" max="8201" width="9.84375" style="582" customWidth="1"/>
    <col min="8202" max="8202" width="9.07421875" style="582" customWidth="1"/>
    <col min="8203" max="8204" width="8.84375" style="582"/>
    <col min="8205" max="8205" width="9.07421875" style="582" customWidth="1"/>
    <col min="8206" max="8449" width="8.84375" style="582"/>
    <col min="8450" max="8450" width="4.69140625" style="582" customWidth="1"/>
    <col min="8451" max="8452" width="8.3046875" style="582" customWidth="1"/>
    <col min="8453" max="8453" width="9.84375" style="582" customWidth="1"/>
    <col min="8454" max="8454" width="0" style="582" hidden="1" customWidth="1"/>
    <col min="8455" max="8455" width="9.69140625" style="582" customWidth="1"/>
    <col min="8456" max="8456" width="0" style="582" hidden="1" customWidth="1"/>
    <col min="8457" max="8457" width="9.84375" style="582" customWidth="1"/>
    <col min="8458" max="8458" width="9.07421875" style="582" customWidth="1"/>
    <col min="8459" max="8460" width="8.84375" style="582"/>
    <col min="8461" max="8461" width="9.07421875" style="582" customWidth="1"/>
    <col min="8462" max="8705" width="8.84375" style="582"/>
    <col min="8706" max="8706" width="4.69140625" style="582" customWidth="1"/>
    <col min="8707" max="8708" width="8.3046875" style="582" customWidth="1"/>
    <col min="8709" max="8709" width="9.84375" style="582" customWidth="1"/>
    <col min="8710" max="8710" width="0" style="582" hidden="1" customWidth="1"/>
    <col min="8711" max="8711" width="9.69140625" style="582" customWidth="1"/>
    <col min="8712" max="8712" width="0" style="582" hidden="1" customWidth="1"/>
    <col min="8713" max="8713" width="9.84375" style="582" customWidth="1"/>
    <col min="8714" max="8714" width="9.07421875" style="582" customWidth="1"/>
    <col min="8715" max="8716" width="8.84375" style="582"/>
    <col min="8717" max="8717" width="9.07421875" style="582" customWidth="1"/>
    <col min="8718" max="8961" width="8.84375" style="582"/>
    <col min="8962" max="8962" width="4.69140625" style="582" customWidth="1"/>
    <col min="8963" max="8964" width="8.3046875" style="582" customWidth="1"/>
    <col min="8965" max="8965" width="9.84375" style="582" customWidth="1"/>
    <col min="8966" max="8966" width="0" style="582" hidden="1" customWidth="1"/>
    <col min="8967" max="8967" width="9.69140625" style="582" customWidth="1"/>
    <col min="8968" max="8968" width="0" style="582" hidden="1" customWidth="1"/>
    <col min="8969" max="8969" width="9.84375" style="582" customWidth="1"/>
    <col min="8970" max="8970" width="9.07421875" style="582" customWidth="1"/>
    <col min="8971" max="8972" width="8.84375" style="582"/>
    <col min="8973" max="8973" width="9.07421875" style="582" customWidth="1"/>
    <col min="8974" max="9217" width="8.84375" style="582"/>
    <col min="9218" max="9218" width="4.69140625" style="582" customWidth="1"/>
    <col min="9219" max="9220" width="8.3046875" style="582" customWidth="1"/>
    <col min="9221" max="9221" width="9.84375" style="582" customWidth="1"/>
    <col min="9222" max="9222" width="0" style="582" hidden="1" customWidth="1"/>
    <col min="9223" max="9223" width="9.69140625" style="582" customWidth="1"/>
    <col min="9224" max="9224" width="0" style="582" hidden="1" customWidth="1"/>
    <col min="9225" max="9225" width="9.84375" style="582" customWidth="1"/>
    <col min="9226" max="9226" width="9.07421875" style="582" customWidth="1"/>
    <col min="9227" max="9228" width="8.84375" style="582"/>
    <col min="9229" max="9229" width="9.07421875" style="582" customWidth="1"/>
    <col min="9230" max="9473" width="8.84375" style="582"/>
    <col min="9474" max="9474" width="4.69140625" style="582" customWidth="1"/>
    <col min="9475" max="9476" width="8.3046875" style="582" customWidth="1"/>
    <col min="9477" max="9477" width="9.84375" style="582" customWidth="1"/>
    <col min="9478" max="9478" width="0" style="582" hidden="1" customWidth="1"/>
    <col min="9479" max="9479" width="9.69140625" style="582" customWidth="1"/>
    <col min="9480" max="9480" width="0" style="582" hidden="1" customWidth="1"/>
    <col min="9481" max="9481" width="9.84375" style="582" customWidth="1"/>
    <col min="9482" max="9482" width="9.07421875" style="582" customWidth="1"/>
    <col min="9483" max="9484" width="8.84375" style="582"/>
    <col min="9485" max="9485" width="9.07421875" style="582" customWidth="1"/>
    <col min="9486" max="9729" width="8.84375" style="582"/>
    <col min="9730" max="9730" width="4.69140625" style="582" customWidth="1"/>
    <col min="9731" max="9732" width="8.3046875" style="582" customWidth="1"/>
    <col min="9733" max="9733" width="9.84375" style="582" customWidth="1"/>
    <col min="9734" max="9734" width="0" style="582" hidden="1" customWidth="1"/>
    <col min="9735" max="9735" width="9.69140625" style="582" customWidth="1"/>
    <col min="9736" max="9736" width="0" style="582" hidden="1" customWidth="1"/>
    <col min="9737" max="9737" width="9.84375" style="582" customWidth="1"/>
    <col min="9738" max="9738" width="9.07421875" style="582" customWidth="1"/>
    <col min="9739" max="9740" width="8.84375" style="582"/>
    <col min="9741" max="9741" width="9.07421875" style="582" customWidth="1"/>
    <col min="9742" max="9985" width="8.84375" style="582"/>
    <col min="9986" max="9986" width="4.69140625" style="582" customWidth="1"/>
    <col min="9987" max="9988" width="8.3046875" style="582" customWidth="1"/>
    <col min="9989" max="9989" width="9.84375" style="582" customWidth="1"/>
    <col min="9990" max="9990" width="0" style="582" hidden="1" customWidth="1"/>
    <col min="9991" max="9991" width="9.69140625" style="582" customWidth="1"/>
    <col min="9992" max="9992" width="0" style="582" hidden="1" customWidth="1"/>
    <col min="9993" max="9993" width="9.84375" style="582" customWidth="1"/>
    <col min="9994" max="9994" width="9.07421875" style="582" customWidth="1"/>
    <col min="9995" max="9996" width="8.84375" style="582"/>
    <col min="9997" max="9997" width="9.07421875" style="582" customWidth="1"/>
    <col min="9998" max="10241" width="8.84375" style="582"/>
    <col min="10242" max="10242" width="4.69140625" style="582" customWidth="1"/>
    <col min="10243" max="10244" width="8.3046875" style="582" customWidth="1"/>
    <col min="10245" max="10245" width="9.84375" style="582" customWidth="1"/>
    <col min="10246" max="10246" width="0" style="582" hidden="1" customWidth="1"/>
    <col min="10247" max="10247" width="9.69140625" style="582" customWidth="1"/>
    <col min="10248" max="10248" width="0" style="582" hidden="1" customWidth="1"/>
    <col min="10249" max="10249" width="9.84375" style="582" customWidth="1"/>
    <col min="10250" max="10250" width="9.07421875" style="582" customWidth="1"/>
    <col min="10251" max="10252" width="8.84375" style="582"/>
    <col min="10253" max="10253" width="9.07421875" style="582" customWidth="1"/>
    <col min="10254" max="10497" width="8.84375" style="582"/>
    <col min="10498" max="10498" width="4.69140625" style="582" customWidth="1"/>
    <col min="10499" max="10500" width="8.3046875" style="582" customWidth="1"/>
    <col min="10501" max="10501" width="9.84375" style="582" customWidth="1"/>
    <col min="10502" max="10502" width="0" style="582" hidden="1" customWidth="1"/>
    <col min="10503" max="10503" width="9.69140625" style="582" customWidth="1"/>
    <col min="10504" max="10504" width="0" style="582" hidden="1" customWidth="1"/>
    <col min="10505" max="10505" width="9.84375" style="582" customWidth="1"/>
    <col min="10506" max="10506" width="9.07421875" style="582" customWidth="1"/>
    <col min="10507" max="10508" width="8.84375" style="582"/>
    <col min="10509" max="10509" width="9.07421875" style="582" customWidth="1"/>
    <col min="10510" max="10753" width="8.84375" style="582"/>
    <col min="10754" max="10754" width="4.69140625" style="582" customWidth="1"/>
    <col min="10755" max="10756" width="8.3046875" style="582" customWidth="1"/>
    <col min="10757" max="10757" width="9.84375" style="582" customWidth="1"/>
    <col min="10758" max="10758" width="0" style="582" hidden="1" customWidth="1"/>
    <col min="10759" max="10759" width="9.69140625" style="582" customWidth="1"/>
    <col min="10760" max="10760" width="0" style="582" hidden="1" customWidth="1"/>
    <col min="10761" max="10761" width="9.84375" style="582" customWidth="1"/>
    <col min="10762" max="10762" width="9.07421875" style="582" customWidth="1"/>
    <col min="10763" max="10764" width="8.84375" style="582"/>
    <col min="10765" max="10765" width="9.07421875" style="582" customWidth="1"/>
    <col min="10766" max="11009" width="8.84375" style="582"/>
    <col min="11010" max="11010" width="4.69140625" style="582" customWidth="1"/>
    <col min="11011" max="11012" width="8.3046875" style="582" customWidth="1"/>
    <col min="11013" max="11013" width="9.84375" style="582" customWidth="1"/>
    <col min="11014" max="11014" width="0" style="582" hidden="1" customWidth="1"/>
    <col min="11015" max="11015" width="9.69140625" style="582" customWidth="1"/>
    <col min="11016" max="11016" width="0" style="582" hidden="1" customWidth="1"/>
    <col min="11017" max="11017" width="9.84375" style="582" customWidth="1"/>
    <col min="11018" max="11018" width="9.07421875" style="582" customWidth="1"/>
    <col min="11019" max="11020" width="8.84375" style="582"/>
    <col min="11021" max="11021" width="9.07421875" style="582" customWidth="1"/>
    <col min="11022" max="11265" width="8.84375" style="582"/>
    <col min="11266" max="11266" width="4.69140625" style="582" customWidth="1"/>
    <col min="11267" max="11268" width="8.3046875" style="582" customWidth="1"/>
    <col min="11269" max="11269" width="9.84375" style="582" customWidth="1"/>
    <col min="11270" max="11270" width="0" style="582" hidden="1" customWidth="1"/>
    <col min="11271" max="11271" width="9.69140625" style="582" customWidth="1"/>
    <col min="11272" max="11272" width="0" style="582" hidden="1" customWidth="1"/>
    <col min="11273" max="11273" width="9.84375" style="582" customWidth="1"/>
    <col min="11274" max="11274" width="9.07421875" style="582" customWidth="1"/>
    <col min="11275" max="11276" width="8.84375" style="582"/>
    <col min="11277" max="11277" width="9.07421875" style="582" customWidth="1"/>
    <col min="11278" max="11521" width="8.84375" style="582"/>
    <col min="11522" max="11522" width="4.69140625" style="582" customWidth="1"/>
    <col min="11523" max="11524" width="8.3046875" style="582" customWidth="1"/>
    <col min="11525" max="11525" width="9.84375" style="582" customWidth="1"/>
    <col min="11526" max="11526" width="0" style="582" hidden="1" customWidth="1"/>
    <col min="11527" max="11527" width="9.69140625" style="582" customWidth="1"/>
    <col min="11528" max="11528" width="0" style="582" hidden="1" customWidth="1"/>
    <col min="11529" max="11529" width="9.84375" style="582" customWidth="1"/>
    <col min="11530" max="11530" width="9.07421875" style="582" customWidth="1"/>
    <col min="11531" max="11532" width="8.84375" style="582"/>
    <col min="11533" max="11533" width="9.07421875" style="582" customWidth="1"/>
    <col min="11534" max="11777" width="8.84375" style="582"/>
    <col min="11778" max="11778" width="4.69140625" style="582" customWidth="1"/>
    <col min="11779" max="11780" width="8.3046875" style="582" customWidth="1"/>
    <col min="11781" max="11781" width="9.84375" style="582" customWidth="1"/>
    <col min="11782" max="11782" width="0" style="582" hidden="1" customWidth="1"/>
    <col min="11783" max="11783" width="9.69140625" style="582" customWidth="1"/>
    <col min="11784" max="11784" width="0" style="582" hidden="1" customWidth="1"/>
    <col min="11785" max="11785" width="9.84375" style="582" customWidth="1"/>
    <col min="11786" max="11786" width="9.07421875" style="582" customWidth="1"/>
    <col min="11787" max="11788" width="8.84375" style="582"/>
    <col min="11789" max="11789" width="9.07421875" style="582" customWidth="1"/>
    <col min="11790" max="12033" width="8.84375" style="582"/>
    <col min="12034" max="12034" width="4.69140625" style="582" customWidth="1"/>
    <col min="12035" max="12036" width="8.3046875" style="582" customWidth="1"/>
    <col min="12037" max="12037" width="9.84375" style="582" customWidth="1"/>
    <col min="12038" max="12038" width="0" style="582" hidden="1" customWidth="1"/>
    <col min="12039" max="12039" width="9.69140625" style="582" customWidth="1"/>
    <col min="12040" max="12040" width="0" style="582" hidden="1" customWidth="1"/>
    <col min="12041" max="12041" width="9.84375" style="582" customWidth="1"/>
    <col min="12042" max="12042" width="9.07421875" style="582" customWidth="1"/>
    <col min="12043" max="12044" width="8.84375" style="582"/>
    <col min="12045" max="12045" width="9.07421875" style="582" customWidth="1"/>
    <col min="12046" max="12289" width="8.84375" style="582"/>
    <col min="12290" max="12290" width="4.69140625" style="582" customWidth="1"/>
    <col min="12291" max="12292" width="8.3046875" style="582" customWidth="1"/>
    <col min="12293" max="12293" width="9.84375" style="582" customWidth="1"/>
    <col min="12294" max="12294" width="0" style="582" hidden="1" customWidth="1"/>
    <col min="12295" max="12295" width="9.69140625" style="582" customWidth="1"/>
    <col min="12296" max="12296" width="0" style="582" hidden="1" customWidth="1"/>
    <col min="12297" max="12297" width="9.84375" style="582" customWidth="1"/>
    <col min="12298" max="12298" width="9.07421875" style="582" customWidth="1"/>
    <col min="12299" max="12300" width="8.84375" style="582"/>
    <col min="12301" max="12301" width="9.07421875" style="582" customWidth="1"/>
    <col min="12302" max="12545" width="8.84375" style="582"/>
    <col min="12546" max="12546" width="4.69140625" style="582" customWidth="1"/>
    <col min="12547" max="12548" width="8.3046875" style="582" customWidth="1"/>
    <col min="12549" max="12549" width="9.84375" style="582" customWidth="1"/>
    <col min="12550" max="12550" width="0" style="582" hidden="1" customWidth="1"/>
    <col min="12551" max="12551" width="9.69140625" style="582" customWidth="1"/>
    <col min="12552" max="12552" width="0" style="582" hidden="1" customWidth="1"/>
    <col min="12553" max="12553" width="9.84375" style="582" customWidth="1"/>
    <col min="12554" max="12554" width="9.07421875" style="582" customWidth="1"/>
    <col min="12555" max="12556" width="8.84375" style="582"/>
    <col min="12557" max="12557" width="9.07421875" style="582" customWidth="1"/>
    <col min="12558" max="12801" width="8.84375" style="582"/>
    <col min="12802" max="12802" width="4.69140625" style="582" customWidth="1"/>
    <col min="12803" max="12804" width="8.3046875" style="582" customWidth="1"/>
    <col min="12805" max="12805" width="9.84375" style="582" customWidth="1"/>
    <col min="12806" max="12806" width="0" style="582" hidden="1" customWidth="1"/>
    <col min="12807" max="12807" width="9.69140625" style="582" customWidth="1"/>
    <col min="12808" max="12808" width="0" style="582" hidden="1" customWidth="1"/>
    <col min="12809" max="12809" width="9.84375" style="582" customWidth="1"/>
    <col min="12810" max="12810" width="9.07421875" style="582" customWidth="1"/>
    <col min="12811" max="12812" width="8.84375" style="582"/>
    <col min="12813" max="12813" width="9.07421875" style="582" customWidth="1"/>
    <col min="12814" max="13057" width="8.84375" style="582"/>
    <col min="13058" max="13058" width="4.69140625" style="582" customWidth="1"/>
    <col min="13059" max="13060" width="8.3046875" style="582" customWidth="1"/>
    <col min="13061" max="13061" width="9.84375" style="582" customWidth="1"/>
    <col min="13062" max="13062" width="0" style="582" hidden="1" customWidth="1"/>
    <col min="13063" max="13063" width="9.69140625" style="582" customWidth="1"/>
    <col min="13064" max="13064" width="0" style="582" hidden="1" customWidth="1"/>
    <col min="13065" max="13065" width="9.84375" style="582" customWidth="1"/>
    <col min="13066" max="13066" width="9.07421875" style="582" customWidth="1"/>
    <col min="13067" max="13068" width="8.84375" style="582"/>
    <col min="13069" max="13069" width="9.07421875" style="582" customWidth="1"/>
    <col min="13070" max="13313" width="8.84375" style="582"/>
    <col min="13314" max="13314" width="4.69140625" style="582" customWidth="1"/>
    <col min="13315" max="13316" width="8.3046875" style="582" customWidth="1"/>
    <col min="13317" max="13317" width="9.84375" style="582" customWidth="1"/>
    <col min="13318" max="13318" width="0" style="582" hidden="1" customWidth="1"/>
    <col min="13319" max="13319" width="9.69140625" style="582" customWidth="1"/>
    <col min="13320" max="13320" width="0" style="582" hidden="1" customWidth="1"/>
    <col min="13321" max="13321" width="9.84375" style="582" customWidth="1"/>
    <col min="13322" max="13322" width="9.07421875" style="582" customWidth="1"/>
    <col min="13323" max="13324" width="8.84375" style="582"/>
    <col min="13325" max="13325" width="9.07421875" style="582" customWidth="1"/>
    <col min="13326" max="13569" width="8.84375" style="582"/>
    <col min="13570" max="13570" width="4.69140625" style="582" customWidth="1"/>
    <col min="13571" max="13572" width="8.3046875" style="582" customWidth="1"/>
    <col min="13573" max="13573" width="9.84375" style="582" customWidth="1"/>
    <col min="13574" max="13574" width="0" style="582" hidden="1" customWidth="1"/>
    <col min="13575" max="13575" width="9.69140625" style="582" customWidth="1"/>
    <col min="13576" max="13576" width="0" style="582" hidden="1" customWidth="1"/>
    <col min="13577" max="13577" width="9.84375" style="582" customWidth="1"/>
    <col min="13578" max="13578" width="9.07421875" style="582" customWidth="1"/>
    <col min="13579" max="13580" width="8.84375" style="582"/>
    <col min="13581" max="13581" width="9.07421875" style="582" customWidth="1"/>
    <col min="13582" max="13825" width="8.84375" style="582"/>
    <col min="13826" max="13826" width="4.69140625" style="582" customWidth="1"/>
    <col min="13827" max="13828" width="8.3046875" style="582" customWidth="1"/>
    <col min="13829" max="13829" width="9.84375" style="582" customWidth="1"/>
    <col min="13830" max="13830" width="0" style="582" hidden="1" customWidth="1"/>
    <col min="13831" max="13831" width="9.69140625" style="582" customWidth="1"/>
    <col min="13832" max="13832" width="0" style="582" hidden="1" customWidth="1"/>
    <col min="13833" max="13833" width="9.84375" style="582" customWidth="1"/>
    <col min="13834" max="13834" width="9.07421875" style="582" customWidth="1"/>
    <col min="13835" max="13836" width="8.84375" style="582"/>
    <col min="13837" max="13837" width="9.07421875" style="582" customWidth="1"/>
    <col min="13838" max="14081" width="8.84375" style="582"/>
    <col min="14082" max="14082" width="4.69140625" style="582" customWidth="1"/>
    <col min="14083" max="14084" width="8.3046875" style="582" customWidth="1"/>
    <col min="14085" max="14085" width="9.84375" style="582" customWidth="1"/>
    <col min="14086" max="14086" width="0" style="582" hidden="1" customWidth="1"/>
    <col min="14087" max="14087" width="9.69140625" style="582" customWidth="1"/>
    <col min="14088" max="14088" width="0" style="582" hidden="1" customWidth="1"/>
    <col min="14089" max="14089" width="9.84375" style="582" customWidth="1"/>
    <col min="14090" max="14090" width="9.07421875" style="582" customWidth="1"/>
    <col min="14091" max="14092" width="8.84375" style="582"/>
    <col min="14093" max="14093" width="9.07421875" style="582" customWidth="1"/>
    <col min="14094" max="14337" width="8.84375" style="582"/>
    <col min="14338" max="14338" width="4.69140625" style="582" customWidth="1"/>
    <col min="14339" max="14340" width="8.3046875" style="582" customWidth="1"/>
    <col min="14341" max="14341" width="9.84375" style="582" customWidth="1"/>
    <col min="14342" max="14342" width="0" style="582" hidden="1" customWidth="1"/>
    <col min="14343" max="14343" width="9.69140625" style="582" customWidth="1"/>
    <col min="14344" max="14344" width="0" style="582" hidden="1" customWidth="1"/>
    <col min="14345" max="14345" width="9.84375" style="582" customWidth="1"/>
    <col min="14346" max="14346" width="9.07421875" style="582" customWidth="1"/>
    <col min="14347" max="14348" width="8.84375" style="582"/>
    <col min="14349" max="14349" width="9.07421875" style="582" customWidth="1"/>
    <col min="14350" max="14593" width="8.84375" style="582"/>
    <col min="14594" max="14594" width="4.69140625" style="582" customWidth="1"/>
    <col min="14595" max="14596" width="8.3046875" style="582" customWidth="1"/>
    <col min="14597" max="14597" width="9.84375" style="582" customWidth="1"/>
    <col min="14598" max="14598" width="0" style="582" hidden="1" customWidth="1"/>
    <col min="14599" max="14599" width="9.69140625" style="582" customWidth="1"/>
    <col min="14600" max="14600" width="0" style="582" hidden="1" customWidth="1"/>
    <col min="14601" max="14601" width="9.84375" style="582" customWidth="1"/>
    <col min="14602" max="14602" width="9.07421875" style="582" customWidth="1"/>
    <col min="14603" max="14604" width="8.84375" style="582"/>
    <col min="14605" max="14605" width="9.07421875" style="582" customWidth="1"/>
    <col min="14606" max="14849" width="8.84375" style="582"/>
    <col min="14850" max="14850" width="4.69140625" style="582" customWidth="1"/>
    <col min="14851" max="14852" width="8.3046875" style="582" customWidth="1"/>
    <col min="14853" max="14853" width="9.84375" style="582" customWidth="1"/>
    <col min="14854" max="14854" width="0" style="582" hidden="1" customWidth="1"/>
    <col min="14855" max="14855" width="9.69140625" style="582" customWidth="1"/>
    <col min="14856" max="14856" width="0" style="582" hidden="1" customWidth="1"/>
    <col min="14857" max="14857" width="9.84375" style="582" customWidth="1"/>
    <col min="14858" max="14858" width="9.07421875" style="582" customWidth="1"/>
    <col min="14859" max="14860" width="8.84375" style="582"/>
    <col min="14861" max="14861" width="9.07421875" style="582" customWidth="1"/>
    <col min="14862" max="15105" width="8.84375" style="582"/>
    <col min="15106" max="15106" width="4.69140625" style="582" customWidth="1"/>
    <col min="15107" max="15108" width="8.3046875" style="582" customWidth="1"/>
    <col min="15109" max="15109" width="9.84375" style="582" customWidth="1"/>
    <col min="15110" max="15110" width="0" style="582" hidden="1" customWidth="1"/>
    <col min="15111" max="15111" width="9.69140625" style="582" customWidth="1"/>
    <col min="15112" max="15112" width="0" style="582" hidden="1" customWidth="1"/>
    <col min="15113" max="15113" width="9.84375" style="582" customWidth="1"/>
    <col min="15114" max="15114" width="9.07421875" style="582" customWidth="1"/>
    <col min="15115" max="15116" width="8.84375" style="582"/>
    <col min="15117" max="15117" width="9.07421875" style="582" customWidth="1"/>
    <col min="15118" max="15361" width="8.84375" style="582"/>
    <col min="15362" max="15362" width="4.69140625" style="582" customWidth="1"/>
    <col min="15363" max="15364" width="8.3046875" style="582" customWidth="1"/>
    <col min="15365" max="15365" width="9.84375" style="582" customWidth="1"/>
    <col min="15366" max="15366" width="0" style="582" hidden="1" customWidth="1"/>
    <col min="15367" max="15367" width="9.69140625" style="582" customWidth="1"/>
    <col min="15368" max="15368" width="0" style="582" hidden="1" customWidth="1"/>
    <col min="15369" max="15369" width="9.84375" style="582" customWidth="1"/>
    <col min="15370" max="15370" width="9.07421875" style="582" customWidth="1"/>
    <col min="15371" max="15372" width="8.84375" style="582"/>
    <col min="15373" max="15373" width="9.07421875" style="582" customWidth="1"/>
    <col min="15374" max="15617" width="8.84375" style="582"/>
    <col min="15618" max="15618" width="4.69140625" style="582" customWidth="1"/>
    <col min="15619" max="15620" width="8.3046875" style="582" customWidth="1"/>
    <col min="15621" max="15621" width="9.84375" style="582" customWidth="1"/>
    <col min="15622" max="15622" width="0" style="582" hidden="1" customWidth="1"/>
    <col min="15623" max="15623" width="9.69140625" style="582" customWidth="1"/>
    <col min="15624" max="15624" width="0" style="582" hidden="1" customWidth="1"/>
    <col min="15625" max="15625" width="9.84375" style="582" customWidth="1"/>
    <col min="15626" max="15626" width="9.07421875" style="582" customWidth="1"/>
    <col min="15627" max="15628" width="8.84375" style="582"/>
    <col min="15629" max="15629" width="9.07421875" style="582" customWidth="1"/>
    <col min="15630" max="15873" width="8.84375" style="582"/>
    <col min="15874" max="15874" width="4.69140625" style="582" customWidth="1"/>
    <col min="15875" max="15876" width="8.3046875" style="582" customWidth="1"/>
    <col min="15877" max="15877" width="9.84375" style="582" customWidth="1"/>
    <col min="15878" max="15878" width="0" style="582" hidden="1" customWidth="1"/>
    <col min="15879" max="15879" width="9.69140625" style="582" customWidth="1"/>
    <col min="15880" max="15880" width="0" style="582" hidden="1" customWidth="1"/>
    <col min="15881" max="15881" width="9.84375" style="582" customWidth="1"/>
    <col min="15882" max="15882" width="9.07421875" style="582" customWidth="1"/>
    <col min="15883" max="15884" width="8.84375" style="582"/>
    <col min="15885" max="15885" width="9.07421875" style="582" customWidth="1"/>
    <col min="15886" max="16129" width="8.84375" style="582"/>
    <col min="16130" max="16130" width="4.69140625" style="582" customWidth="1"/>
    <col min="16131" max="16132" width="8.3046875" style="582" customWidth="1"/>
    <col min="16133" max="16133" width="9.84375" style="582" customWidth="1"/>
    <col min="16134" max="16134" width="0" style="582" hidden="1" customWidth="1"/>
    <col min="16135" max="16135" width="9.69140625" style="582" customWidth="1"/>
    <col min="16136" max="16136" width="0" style="582" hidden="1" customWidth="1"/>
    <col min="16137" max="16137" width="9.84375" style="582" customWidth="1"/>
    <col min="16138" max="16138" width="9.07421875" style="582" customWidth="1"/>
    <col min="16139" max="16140" width="8.84375" style="582"/>
    <col min="16141" max="16141" width="9.07421875" style="582" customWidth="1"/>
    <col min="16142" max="16384" width="8.84375" style="582"/>
  </cols>
  <sheetData>
    <row r="1" spans="1:13" x14ac:dyDescent="0.35">
      <c r="A1" s="795" t="str">
        <f>'G.C. Cost Cert Checklist'!A1:D1</f>
        <v>Version 2021</v>
      </c>
      <c r="B1" s="795"/>
      <c r="C1" s="795"/>
      <c r="D1" s="795"/>
    </row>
    <row r="2" spans="1:13" ht="25.9" customHeight="1" x14ac:dyDescent="0.35">
      <c r="A2" s="776" t="s">
        <v>600</v>
      </c>
      <c r="B2" s="776"/>
      <c r="C2" s="776"/>
      <c r="D2" s="776"/>
      <c r="E2" s="776"/>
      <c r="F2" s="776"/>
      <c r="G2" s="776"/>
      <c r="H2" s="776"/>
      <c r="I2" s="776"/>
      <c r="J2" s="776"/>
      <c r="K2" s="776"/>
      <c r="L2" s="776"/>
      <c r="M2" s="776"/>
    </row>
    <row r="4" spans="1:13" x14ac:dyDescent="0.35">
      <c r="A4" s="775" t="s">
        <v>345</v>
      </c>
      <c r="B4" s="775"/>
      <c r="C4" s="775"/>
      <c r="D4" s="775"/>
      <c r="E4" s="775"/>
      <c r="F4" s="775"/>
      <c r="G4" s="775"/>
      <c r="H4" s="775"/>
      <c r="I4" s="775"/>
      <c r="J4" s="775"/>
      <c r="K4" s="775"/>
      <c r="L4" s="775"/>
      <c r="M4" s="775"/>
    </row>
    <row r="5" spans="1:13" x14ac:dyDescent="0.35">
      <c r="D5" s="555"/>
      <c r="F5" s="555"/>
      <c r="G5" s="555"/>
      <c r="H5" s="555"/>
      <c r="I5" s="555"/>
    </row>
    <row r="6" spans="1:13" x14ac:dyDescent="0.35">
      <c r="A6" s="582" t="s">
        <v>548</v>
      </c>
      <c r="C6" s="777"/>
      <c r="D6" s="777"/>
      <c r="E6" s="777"/>
      <c r="F6" s="777"/>
      <c r="G6" s="777"/>
      <c r="H6" s="777"/>
      <c r="I6" s="777"/>
    </row>
    <row r="7" spans="1:13" x14ac:dyDescent="0.35">
      <c r="D7" s="555"/>
      <c r="F7" s="555"/>
      <c r="G7" s="555"/>
      <c r="H7" s="555"/>
      <c r="I7" s="555"/>
    </row>
    <row r="8" spans="1:13" x14ac:dyDescent="0.35">
      <c r="A8" s="582" t="s">
        <v>549</v>
      </c>
      <c r="D8" s="777"/>
      <c r="E8" s="778"/>
      <c r="F8" s="778"/>
      <c r="G8" s="778"/>
      <c r="H8" s="778"/>
      <c r="I8" s="778"/>
      <c r="J8" s="778"/>
      <c r="K8" s="778"/>
      <c r="L8" s="778"/>
      <c r="M8" s="778"/>
    </row>
    <row r="9" spans="1:13" x14ac:dyDescent="0.35">
      <c r="D9" s="583"/>
      <c r="E9" s="583"/>
      <c r="F9" s="583"/>
      <c r="G9" s="583"/>
      <c r="H9" s="583"/>
      <c r="I9" s="583"/>
      <c r="J9" s="583"/>
      <c r="K9" s="583"/>
      <c r="L9" s="583"/>
      <c r="M9" s="583"/>
    </row>
    <row r="10" spans="1:13" x14ac:dyDescent="0.35">
      <c r="A10" s="582" t="s">
        <v>108</v>
      </c>
      <c r="D10" s="777"/>
      <c r="E10" s="777"/>
      <c r="F10" s="777"/>
      <c r="G10" s="777"/>
      <c r="H10" s="777"/>
      <c r="I10" s="777"/>
      <c r="J10" s="777"/>
      <c r="K10" s="777"/>
      <c r="L10" s="777"/>
      <c r="M10" s="777"/>
    </row>
    <row r="12" spans="1:13" x14ac:dyDescent="0.35">
      <c r="A12" s="582" t="s">
        <v>107</v>
      </c>
      <c r="D12" s="777"/>
      <c r="E12" s="777"/>
      <c r="F12" s="777"/>
      <c r="G12" s="777"/>
      <c r="H12" s="777"/>
      <c r="I12" s="777"/>
      <c r="J12" s="777"/>
      <c r="K12" s="777"/>
      <c r="L12" s="777"/>
      <c r="M12" s="777"/>
    </row>
    <row r="14" spans="1:13" x14ac:dyDescent="0.35">
      <c r="A14" s="582" t="s">
        <v>550</v>
      </c>
      <c r="E14" s="584"/>
      <c r="I14" s="582" t="s">
        <v>551</v>
      </c>
      <c r="J14" s="584"/>
    </row>
    <row r="15" spans="1:13" x14ac:dyDescent="0.35">
      <c r="E15" s="585"/>
      <c r="J15" s="585"/>
    </row>
    <row r="16" spans="1:13" x14ac:dyDescent="0.35">
      <c r="A16" s="582" t="s">
        <v>553</v>
      </c>
      <c r="D16" s="586"/>
      <c r="E16" s="780"/>
      <c r="F16" s="780"/>
      <c r="G16" s="780"/>
      <c r="H16" s="780"/>
      <c r="I16" s="780"/>
      <c r="J16" s="780"/>
      <c r="K16" s="780"/>
      <c r="L16" s="780"/>
      <c r="M16" s="780"/>
    </row>
    <row r="17" spans="1:14" x14ac:dyDescent="0.35">
      <c r="E17" s="585"/>
      <c r="J17" s="585"/>
    </row>
    <row r="18" spans="1:14" x14ac:dyDescent="0.35">
      <c r="A18" s="582" t="s">
        <v>554</v>
      </c>
      <c r="D18" s="781"/>
      <c r="E18" s="781"/>
      <c r="I18" s="582" t="s">
        <v>555</v>
      </c>
      <c r="J18" s="780"/>
      <c r="K18" s="780"/>
      <c r="L18" s="780"/>
      <c r="M18" s="780"/>
    </row>
    <row r="21" spans="1:14" x14ac:dyDescent="0.35">
      <c r="A21" s="582" t="s">
        <v>278</v>
      </c>
      <c r="B21" s="781" t="s">
        <v>529</v>
      </c>
      <c r="C21" s="781"/>
      <c r="D21" s="781"/>
      <c r="E21" s="781"/>
      <c r="F21" s="781"/>
      <c r="G21" s="781"/>
      <c r="I21" s="582" t="s">
        <v>528</v>
      </c>
      <c r="J21" s="781"/>
      <c r="K21" s="781"/>
      <c r="L21" s="781"/>
      <c r="M21" s="781"/>
    </row>
    <row r="23" spans="1:14" x14ac:dyDescent="0.35">
      <c r="A23" s="582" t="s">
        <v>388</v>
      </c>
    </row>
    <row r="25" spans="1:14" ht="64.150000000000006" customHeight="1" x14ac:dyDescent="0.35">
      <c r="A25" s="779" t="s">
        <v>742</v>
      </c>
      <c r="B25" s="779"/>
      <c r="C25" s="779"/>
      <c r="D25" s="779"/>
      <c r="E25" s="779"/>
      <c r="F25" s="779"/>
      <c r="G25" s="779"/>
      <c r="H25" s="779"/>
      <c r="I25" s="779"/>
      <c r="J25" s="779"/>
      <c r="K25" s="779"/>
      <c r="L25" s="779"/>
      <c r="M25" s="779"/>
    </row>
    <row r="26" spans="1:14" x14ac:dyDescent="0.35">
      <c r="A26" s="585"/>
      <c r="B26" s="585"/>
      <c r="C26" s="585"/>
      <c r="D26" s="585"/>
      <c r="E26" s="585"/>
      <c r="F26" s="585"/>
      <c r="G26" s="585"/>
      <c r="H26" s="585"/>
      <c r="I26" s="585"/>
      <c r="J26" s="585"/>
      <c r="K26" s="585"/>
    </row>
    <row r="27" spans="1:14" ht="48" customHeight="1" x14ac:dyDescent="0.35">
      <c r="A27" s="779" t="s">
        <v>536</v>
      </c>
      <c r="B27" s="779"/>
      <c r="C27" s="779"/>
      <c r="D27" s="779"/>
      <c r="E27" s="779"/>
      <c r="F27" s="779"/>
      <c r="G27" s="779"/>
      <c r="H27" s="779"/>
      <c r="I27" s="779"/>
      <c r="J27" s="779"/>
      <c r="K27" s="779"/>
      <c r="L27" s="779"/>
      <c r="M27" s="779"/>
    </row>
    <row r="28" spans="1:14" x14ac:dyDescent="0.35">
      <c r="G28" s="585"/>
      <c r="N28" s="585"/>
    </row>
    <row r="29" spans="1:14" s="588" customFormat="1" ht="53.5" customHeight="1" x14ac:dyDescent="0.35">
      <c r="A29" s="587" t="s">
        <v>32</v>
      </c>
      <c r="B29" s="587" t="s">
        <v>33</v>
      </c>
      <c r="C29" s="787" t="s">
        <v>279</v>
      </c>
      <c r="D29" s="787"/>
      <c r="E29" s="787"/>
      <c r="F29" s="587" t="s">
        <v>280</v>
      </c>
      <c r="G29" s="587" t="s">
        <v>280</v>
      </c>
      <c r="H29" s="587"/>
      <c r="I29" s="587" t="s">
        <v>380</v>
      </c>
      <c r="J29" s="587" t="s">
        <v>20</v>
      </c>
      <c r="K29" s="787" t="s">
        <v>379</v>
      </c>
      <c r="L29" s="787"/>
      <c r="M29" s="787"/>
    </row>
    <row r="30" spans="1:14" x14ac:dyDescent="0.35">
      <c r="A30" s="589">
        <v>1</v>
      </c>
      <c r="B30" s="589">
        <v>2</v>
      </c>
      <c r="C30" s="784" t="s">
        <v>74</v>
      </c>
      <c r="D30" s="785"/>
      <c r="E30" s="785"/>
      <c r="F30" s="590"/>
      <c r="G30" s="591">
        <v>0</v>
      </c>
      <c r="H30" s="592"/>
      <c r="I30" s="591">
        <v>0</v>
      </c>
      <c r="J30" s="593">
        <f>G30+I30</f>
        <v>0</v>
      </c>
      <c r="K30" s="792"/>
      <c r="L30" s="785"/>
      <c r="M30" s="785"/>
      <c r="N30" s="585"/>
    </row>
    <row r="31" spans="1:14" x14ac:dyDescent="0.35">
      <c r="A31" s="594">
        <v>2</v>
      </c>
      <c r="B31" s="594">
        <v>2</v>
      </c>
      <c r="C31" s="782" t="s">
        <v>34</v>
      </c>
      <c r="D31" s="783"/>
      <c r="E31" s="783"/>
      <c r="F31" s="595"/>
      <c r="G31" s="596">
        <v>0</v>
      </c>
      <c r="H31" s="597"/>
      <c r="I31" s="596">
        <v>0</v>
      </c>
      <c r="J31" s="598">
        <f t="shared" ref="J31:J85" si="0">G31+I31</f>
        <v>0</v>
      </c>
      <c r="K31" s="786"/>
      <c r="L31" s="783"/>
      <c r="M31" s="783"/>
      <c r="N31" s="585"/>
    </row>
    <row r="32" spans="1:14" x14ac:dyDescent="0.35">
      <c r="A32" s="594">
        <v>3</v>
      </c>
      <c r="B32" s="594">
        <v>2</v>
      </c>
      <c r="C32" s="782" t="s">
        <v>35</v>
      </c>
      <c r="D32" s="783"/>
      <c r="E32" s="783"/>
      <c r="F32" s="595"/>
      <c r="G32" s="596">
        <v>0</v>
      </c>
      <c r="H32" s="597"/>
      <c r="I32" s="596">
        <v>0</v>
      </c>
      <c r="J32" s="598">
        <f t="shared" si="0"/>
        <v>0</v>
      </c>
      <c r="K32" s="786"/>
      <c r="L32" s="783"/>
      <c r="M32" s="783"/>
      <c r="N32" s="585"/>
    </row>
    <row r="33" spans="1:14" x14ac:dyDescent="0.35">
      <c r="A33" s="594">
        <v>4</v>
      </c>
      <c r="B33" s="594">
        <v>2</v>
      </c>
      <c r="C33" s="782" t="s">
        <v>75</v>
      </c>
      <c r="D33" s="783"/>
      <c r="E33" s="783"/>
      <c r="F33" s="595"/>
      <c r="G33" s="596">
        <v>0</v>
      </c>
      <c r="H33" s="597"/>
      <c r="I33" s="596">
        <v>0</v>
      </c>
      <c r="J33" s="598">
        <f t="shared" si="0"/>
        <v>0</v>
      </c>
      <c r="K33" s="786"/>
      <c r="L33" s="783"/>
      <c r="M33" s="783"/>
      <c r="N33" s="585"/>
    </row>
    <row r="34" spans="1:14" x14ac:dyDescent="0.35">
      <c r="A34" s="594">
        <v>5</v>
      </c>
      <c r="B34" s="594">
        <v>2</v>
      </c>
      <c r="C34" s="782" t="s">
        <v>76</v>
      </c>
      <c r="D34" s="783"/>
      <c r="E34" s="783"/>
      <c r="F34" s="595"/>
      <c r="G34" s="596">
        <v>0</v>
      </c>
      <c r="H34" s="597"/>
      <c r="I34" s="596">
        <v>0</v>
      </c>
      <c r="J34" s="598">
        <f t="shared" si="0"/>
        <v>0</v>
      </c>
      <c r="K34" s="786"/>
      <c r="L34" s="783"/>
      <c r="M34" s="783"/>
      <c r="N34" s="585"/>
    </row>
    <row r="35" spans="1:14" x14ac:dyDescent="0.35">
      <c r="A35" s="594">
        <v>6</v>
      </c>
      <c r="B35" s="594">
        <v>2</v>
      </c>
      <c r="C35" s="782" t="s">
        <v>36</v>
      </c>
      <c r="D35" s="783"/>
      <c r="E35" s="783"/>
      <c r="F35" s="595"/>
      <c r="G35" s="596">
        <v>0</v>
      </c>
      <c r="H35" s="597"/>
      <c r="I35" s="596">
        <v>0</v>
      </c>
      <c r="J35" s="598">
        <f t="shared" si="0"/>
        <v>0</v>
      </c>
      <c r="K35" s="786"/>
      <c r="L35" s="783"/>
      <c r="M35" s="783"/>
      <c r="N35" s="585"/>
    </row>
    <row r="36" spans="1:14" x14ac:dyDescent="0.35">
      <c r="A36" s="594">
        <v>7</v>
      </c>
      <c r="B36" s="594">
        <v>2</v>
      </c>
      <c r="C36" s="782" t="s">
        <v>37</v>
      </c>
      <c r="D36" s="783"/>
      <c r="E36" s="783"/>
      <c r="F36" s="595"/>
      <c r="G36" s="596">
        <v>0</v>
      </c>
      <c r="H36" s="597"/>
      <c r="I36" s="596">
        <v>0</v>
      </c>
      <c r="J36" s="598">
        <f t="shared" si="0"/>
        <v>0</v>
      </c>
      <c r="K36" s="786"/>
      <c r="L36" s="783"/>
      <c r="M36" s="783"/>
      <c r="N36" s="585"/>
    </row>
    <row r="37" spans="1:14" x14ac:dyDescent="0.35">
      <c r="A37" s="594">
        <v>8</v>
      </c>
      <c r="B37" s="594">
        <v>2</v>
      </c>
      <c r="C37" s="782" t="s">
        <v>38</v>
      </c>
      <c r="D37" s="783"/>
      <c r="E37" s="783"/>
      <c r="F37" s="595"/>
      <c r="G37" s="596">
        <v>0</v>
      </c>
      <c r="H37" s="597"/>
      <c r="I37" s="596">
        <v>0</v>
      </c>
      <c r="J37" s="598">
        <f t="shared" si="0"/>
        <v>0</v>
      </c>
      <c r="K37" s="786"/>
      <c r="L37" s="783"/>
      <c r="M37" s="783"/>
      <c r="N37" s="585"/>
    </row>
    <row r="38" spans="1:14" x14ac:dyDescent="0.35">
      <c r="A38" s="594">
        <v>9</v>
      </c>
      <c r="B38" s="594">
        <v>2</v>
      </c>
      <c r="C38" s="782" t="s">
        <v>39</v>
      </c>
      <c r="D38" s="783"/>
      <c r="E38" s="783"/>
      <c r="F38" s="595"/>
      <c r="G38" s="596">
        <v>0</v>
      </c>
      <c r="H38" s="597"/>
      <c r="I38" s="596">
        <v>0</v>
      </c>
      <c r="J38" s="598">
        <f t="shared" si="0"/>
        <v>0</v>
      </c>
      <c r="K38" s="786"/>
      <c r="L38" s="783"/>
      <c r="M38" s="783"/>
      <c r="N38" s="585"/>
    </row>
    <row r="39" spans="1:14" x14ac:dyDescent="0.35">
      <c r="A39" s="594">
        <v>10</v>
      </c>
      <c r="B39" s="594">
        <v>2</v>
      </c>
      <c r="C39" s="782" t="s">
        <v>150</v>
      </c>
      <c r="D39" s="783"/>
      <c r="E39" s="783"/>
      <c r="F39" s="595"/>
      <c r="G39" s="596">
        <v>0</v>
      </c>
      <c r="H39" s="597"/>
      <c r="I39" s="596">
        <v>0</v>
      </c>
      <c r="J39" s="598">
        <f t="shared" si="0"/>
        <v>0</v>
      </c>
      <c r="K39" s="786"/>
      <c r="L39" s="783"/>
      <c r="M39" s="783"/>
      <c r="N39" s="585"/>
    </row>
    <row r="40" spans="1:14" x14ac:dyDescent="0.35">
      <c r="A40" s="594">
        <v>11</v>
      </c>
      <c r="B40" s="594">
        <v>3</v>
      </c>
      <c r="C40" s="782" t="s">
        <v>40</v>
      </c>
      <c r="D40" s="783"/>
      <c r="E40" s="783"/>
      <c r="F40" s="595"/>
      <c r="G40" s="596">
        <v>0</v>
      </c>
      <c r="H40" s="597"/>
      <c r="I40" s="596">
        <v>0</v>
      </c>
      <c r="J40" s="598">
        <f t="shared" si="0"/>
        <v>0</v>
      </c>
      <c r="K40" s="786"/>
      <c r="L40" s="783"/>
      <c r="M40" s="783"/>
      <c r="N40" s="585"/>
    </row>
    <row r="41" spans="1:14" x14ac:dyDescent="0.35">
      <c r="A41" s="594">
        <v>12</v>
      </c>
      <c r="B41" s="594">
        <v>3</v>
      </c>
      <c r="C41" s="782" t="s">
        <v>164</v>
      </c>
      <c r="D41" s="783"/>
      <c r="E41" s="783"/>
      <c r="F41" s="595"/>
      <c r="G41" s="596">
        <v>0</v>
      </c>
      <c r="H41" s="597"/>
      <c r="I41" s="596">
        <v>0</v>
      </c>
      <c r="J41" s="598">
        <f t="shared" si="0"/>
        <v>0</v>
      </c>
      <c r="K41" s="786"/>
      <c r="L41" s="783"/>
      <c r="M41" s="783"/>
      <c r="N41" s="585"/>
    </row>
    <row r="42" spans="1:14" x14ac:dyDescent="0.35">
      <c r="A42" s="594">
        <v>13</v>
      </c>
      <c r="B42" s="594">
        <v>4</v>
      </c>
      <c r="C42" s="782" t="s">
        <v>41</v>
      </c>
      <c r="D42" s="783"/>
      <c r="E42" s="783"/>
      <c r="F42" s="595"/>
      <c r="G42" s="596">
        <v>0</v>
      </c>
      <c r="H42" s="597"/>
      <c r="I42" s="596">
        <v>0</v>
      </c>
      <c r="J42" s="598">
        <f t="shared" si="0"/>
        <v>0</v>
      </c>
      <c r="K42" s="786"/>
      <c r="L42" s="783"/>
      <c r="M42" s="783"/>
      <c r="N42" s="585"/>
    </row>
    <row r="43" spans="1:14" x14ac:dyDescent="0.35">
      <c r="A43" s="594">
        <v>14</v>
      </c>
      <c r="B43" s="594">
        <v>4</v>
      </c>
      <c r="C43" s="782" t="s">
        <v>163</v>
      </c>
      <c r="D43" s="783"/>
      <c r="E43" s="783"/>
      <c r="F43" s="595"/>
      <c r="G43" s="596">
        <v>0</v>
      </c>
      <c r="H43" s="597"/>
      <c r="I43" s="596">
        <v>0</v>
      </c>
      <c r="J43" s="598">
        <f t="shared" si="0"/>
        <v>0</v>
      </c>
      <c r="K43" s="786"/>
      <c r="L43" s="783"/>
      <c r="M43" s="783"/>
      <c r="N43" s="585"/>
    </row>
    <row r="44" spans="1:14" x14ac:dyDescent="0.35">
      <c r="A44" s="594">
        <v>15</v>
      </c>
      <c r="B44" s="594">
        <v>5</v>
      </c>
      <c r="C44" s="782" t="s">
        <v>42</v>
      </c>
      <c r="D44" s="783"/>
      <c r="E44" s="783"/>
      <c r="F44" s="595"/>
      <c r="G44" s="596">
        <v>0</v>
      </c>
      <c r="H44" s="597"/>
      <c r="I44" s="596">
        <v>0</v>
      </c>
      <c r="J44" s="598">
        <f t="shared" si="0"/>
        <v>0</v>
      </c>
      <c r="K44" s="786"/>
      <c r="L44" s="783"/>
      <c r="M44" s="783"/>
      <c r="N44" s="585"/>
    </row>
    <row r="45" spans="1:14" x14ac:dyDescent="0.35">
      <c r="A45" s="594">
        <v>16</v>
      </c>
      <c r="B45" s="594">
        <v>5</v>
      </c>
      <c r="C45" s="782" t="s">
        <v>162</v>
      </c>
      <c r="D45" s="783"/>
      <c r="E45" s="783"/>
      <c r="F45" s="595"/>
      <c r="G45" s="596">
        <v>0</v>
      </c>
      <c r="H45" s="597"/>
      <c r="I45" s="596">
        <v>0</v>
      </c>
      <c r="J45" s="598">
        <f t="shared" si="0"/>
        <v>0</v>
      </c>
      <c r="K45" s="786"/>
      <c r="L45" s="783"/>
      <c r="M45" s="783"/>
      <c r="N45" s="585"/>
    </row>
    <row r="46" spans="1:14" x14ac:dyDescent="0.35">
      <c r="A46" s="594">
        <v>17</v>
      </c>
      <c r="B46" s="594">
        <v>6</v>
      </c>
      <c r="C46" s="782" t="s">
        <v>43</v>
      </c>
      <c r="D46" s="783"/>
      <c r="E46" s="783"/>
      <c r="F46" s="595"/>
      <c r="G46" s="596">
        <v>0</v>
      </c>
      <c r="H46" s="597"/>
      <c r="I46" s="596">
        <v>0</v>
      </c>
      <c r="J46" s="598">
        <f t="shared" si="0"/>
        <v>0</v>
      </c>
      <c r="K46" s="786"/>
      <c r="L46" s="783"/>
      <c r="M46" s="783"/>
      <c r="N46" s="585"/>
    </row>
    <row r="47" spans="1:14" x14ac:dyDescent="0.35">
      <c r="A47" s="594">
        <v>18</v>
      </c>
      <c r="B47" s="594">
        <v>6</v>
      </c>
      <c r="C47" s="782" t="s">
        <v>44</v>
      </c>
      <c r="D47" s="783"/>
      <c r="E47" s="783"/>
      <c r="F47" s="595"/>
      <c r="G47" s="596">
        <v>0</v>
      </c>
      <c r="H47" s="597"/>
      <c r="I47" s="596">
        <v>0</v>
      </c>
      <c r="J47" s="598">
        <f t="shared" si="0"/>
        <v>0</v>
      </c>
      <c r="K47" s="786"/>
      <c r="L47" s="783"/>
      <c r="M47" s="783"/>
      <c r="N47" s="585"/>
    </row>
    <row r="48" spans="1:14" x14ac:dyDescent="0.35">
      <c r="A48" s="594">
        <v>19</v>
      </c>
      <c r="B48" s="594">
        <v>6</v>
      </c>
      <c r="C48" s="782" t="s">
        <v>161</v>
      </c>
      <c r="D48" s="783"/>
      <c r="E48" s="783"/>
      <c r="F48" s="595"/>
      <c r="G48" s="596">
        <v>0</v>
      </c>
      <c r="H48" s="597"/>
      <c r="I48" s="596">
        <v>0</v>
      </c>
      <c r="J48" s="598">
        <f t="shared" si="0"/>
        <v>0</v>
      </c>
      <c r="K48" s="786"/>
      <c r="L48" s="783"/>
      <c r="M48" s="783"/>
      <c r="N48" s="585"/>
    </row>
    <row r="49" spans="1:14" x14ac:dyDescent="0.35">
      <c r="A49" s="594">
        <v>20</v>
      </c>
      <c r="B49" s="594">
        <v>7</v>
      </c>
      <c r="C49" s="782" t="s">
        <v>45</v>
      </c>
      <c r="D49" s="783"/>
      <c r="E49" s="783"/>
      <c r="F49" s="595"/>
      <c r="G49" s="596">
        <v>0</v>
      </c>
      <c r="H49" s="597"/>
      <c r="I49" s="596">
        <v>0</v>
      </c>
      <c r="J49" s="598">
        <f t="shared" si="0"/>
        <v>0</v>
      </c>
      <c r="K49" s="786"/>
      <c r="L49" s="783"/>
      <c r="M49" s="783"/>
      <c r="N49" s="585"/>
    </row>
    <row r="50" spans="1:14" x14ac:dyDescent="0.35">
      <c r="A50" s="594">
        <v>21</v>
      </c>
      <c r="B50" s="594">
        <v>7</v>
      </c>
      <c r="C50" s="782" t="s">
        <v>46</v>
      </c>
      <c r="D50" s="783"/>
      <c r="E50" s="783"/>
      <c r="F50" s="595"/>
      <c r="G50" s="596">
        <v>0</v>
      </c>
      <c r="H50" s="597"/>
      <c r="I50" s="596">
        <v>0</v>
      </c>
      <c r="J50" s="598">
        <f t="shared" si="0"/>
        <v>0</v>
      </c>
      <c r="K50" s="786"/>
      <c r="L50" s="783"/>
      <c r="M50" s="783"/>
      <c r="N50" s="585"/>
    </row>
    <row r="51" spans="1:14" x14ac:dyDescent="0.35">
      <c r="A51" s="594">
        <v>22</v>
      </c>
      <c r="B51" s="594">
        <v>7</v>
      </c>
      <c r="C51" s="782" t="s">
        <v>47</v>
      </c>
      <c r="D51" s="783"/>
      <c r="E51" s="783"/>
      <c r="F51" s="595"/>
      <c r="G51" s="596">
        <v>0</v>
      </c>
      <c r="H51" s="597"/>
      <c r="I51" s="596">
        <v>0</v>
      </c>
      <c r="J51" s="598">
        <f t="shared" si="0"/>
        <v>0</v>
      </c>
      <c r="K51" s="786"/>
      <c r="L51" s="783"/>
      <c r="M51" s="783"/>
      <c r="N51" s="585"/>
    </row>
    <row r="52" spans="1:14" x14ac:dyDescent="0.35">
      <c r="A52" s="594">
        <v>23</v>
      </c>
      <c r="B52" s="594">
        <v>7</v>
      </c>
      <c r="C52" s="782" t="s">
        <v>77</v>
      </c>
      <c r="D52" s="783"/>
      <c r="E52" s="783"/>
      <c r="F52" s="595"/>
      <c r="G52" s="596">
        <v>0</v>
      </c>
      <c r="H52" s="597"/>
      <c r="I52" s="596">
        <v>0</v>
      </c>
      <c r="J52" s="598">
        <f t="shared" si="0"/>
        <v>0</v>
      </c>
      <c r="K52" s="786"/>
      <c r="L52" s="783"/>
      <c r="M52" s="783"/>
      <c r="N52" s="585"/>
    </row>
    <row r="53" spans="1:14" x14ac:dyDescent="0.35">
      <c r="A53" s="594">
        <v>24</v>
      </c>
      <c r="B53" s="594">
        <v>7</v>
      </c>
      <c r="C53" s="782" t="s">
        <v>78</v>
      </c>
      <c r="D53" s="783"/>
      <c r="E53" s="783"/>
      <c r="F53" s="595"/>
      <c r="G53" s="596">
        <v>0</v>
      </c>
      <c r="H53" s="597"/>
      <c r="I53" s="596">
        <v>0</v>
      </c>
      <c r="J53" s="598">
        <f t="shared" si="0"/>
        <v>0</v>
      </c>
      <c r="K53" s="786"/>
      <c r="L53" s="783"/>
      <c r="M53" s="783"/>
      <c r="N53" s="585"/>
    </row>
    <row r="54" spans="1:14" x14ac:dyDescent="0.35">
      <c r="A54" s="594">
        <v>25</v>
      </c>
      <c r="B54" s="594">
        <v>7</v>
      </c>
      <c r="C54" s="782" t="s">
        <v>160</v>
      </c>
      <c r="D54" s="783"/>
      <c r="E54" s="783"/>
      <c r="F54" s="595"/>
      <c r="G54" s="596">
        <v>0</v>
      </c>
      <c r="H54" s="597"/>
      <c r="I54" s="596">
        <v>0</v>
      </c>
      <c r="J54" s="598">
        <f t="shared" si="0"/>
        <v>0</v>
      </c>
      <c r="K54" s="786"/>
      <c r="L54" s="783"/>
      <c r="M54" s="783"/>
      <c r="N54" s="585"/>
    </row>
    <row r="55" spans="1:14" x14ac:dyDescent="0.35">
      <c r="A55" s="594">
        <v>26</v>
      </c>
      <c r="B55" s="594">
        <v>8</v>
      </c>
      <c r="C55" s="782" t="s">
        <v>48</v>
      </c>
      <c r="D55" s="783"/>
      <c r="E55" s="783"/>
      <c r="F55" s="599">
        <v>19515</v>
      </c>
      <c r="G55" s="596">
        <v>0</v>
      </c>
      <c r="H55" s="597"/>
      <c r="I55" s="596">
        <v>0</v>
      </c>
      <c r="J55" s="598">
        <f t="shared" si="0"/>
        <v>0</v>
      </c>
      <c r="K55" s="793"/>
      <c r="L55" s="793"/>
      <c r="M55" s="793"/>
      <c r="N55" s="585"/>
    </row>
    <row r="56" spans="1:14" x14ac:dyDescent="0.35">
      <c r="A56" s="594">
        <v>27</v>
      </c>
      <c r="B56" s="594">
        <v>8</v>
      </c>
      <c r="C56" s="782" t="s">
        <v>49</v>
      </c>
      <c r="D56" s="783"/>
      <c r="E56" s="783"/>
      <c r="F56" s="599">
        <v>20665</v>
      </c>
      <c r="G56" s="596">
        <v>0</v>
      </c>
      <c r="H56" s="597"/>
      <c r="I56" s="596">
        <v>0</v>
      </c>
      <c r="J56" s="598">
        <f t="shared" si="0"/>
        <v>0</v>
      </c>
      <c r="K56" s="793"/>
      <c r="L56" s="793"/>
      <c r="M56" s="793"/>
      <c r="N56" s="585"/>
    </row>
    <row r="57" spans="1:14" x14ac:dyDescent="0.35">
      <c r="A57" s="594">
        <v>28</v>
      </c>
      <c r="B57" s="594">
        <v>8</v>
      </c>
      <c r="C57" s="782" t="s">
        <v>159</v>
      </c>
      <c r="D57" s="783"/>
      <c r="E57" s="783"/>
      <c r="F57" s="599">
        <v>53406</v>
      </c>
      <c r="G57" s="596">
        <v>0</v>
      </c>
      <c r="H57" s="597"/>
      <c r="I57" s="596">
        <v>0</v>
      </c>
      <c r="J57" s="598">
        <f t="shared" si="0"/>
        <v>0</v>
      </c>
      <c r="K57" s="786"/>
      <c r="L57" s="783"/>
      <c r="M57" s="783"/>
      <c r="N57" s="585"/>
    </row>
    <row r="58" spans="1:14" x14ac:dyDescent="0.35">
      <c r="A58" s="594">
        <v>29</v>
      </c>
      <c r="B58" s="594">
        <v>9</v>
      </c>
      <c r="C58" s="782" t="s">
        <v>50</v>
      </c>
      <c r="D58" s="783"/>
      <c r="E58" s="783"/>
      <c r="F58" s="595"/>
      <c r="G58" s="596">
        <v>0</v>
      </c>
      <c r="H58" s="597"/>
      <c r="I58" s="596">
        <v>0</v>
      </c>
      <c r="J58" s="598">
        <f t="shared" ref="J58:J60" si="1">G58+I58</f>
        <v>0</v>
      </c>
      <c r="K58" s="786"/>
      <c r="L58" s="783"/>
      <c r="M58" s="783"/>
      <c r="N58" s="585"/>
    </row>
    <row r="59" spans="1:14" x14ac:dyDescent="0.35">
      <c r="A59" s="594">
        <v>30</v>
      </c>
      <c r="B59" s="594">
        <v>9</v>
      </c>
      <c r="C59" s="782" t="s">
        <v>51</v>
      </c>
      <c r="D59" s="783"/>
      <c r="E59" s="783"/>
      <c r="F59" s="595"/>
      <c r="G59" s="596">
        <v>0</v>
      </c>
      <c r="H59" s="597"/>
      <c r="I59" s="596">
        <v>0</v>
      </c>
      <c r="J59" s="598">
        <f t="shared" si="1"/>
        <v>0</v>
      </c>
      <c r="K59" s="786"/>
      <c r="L59" s="783"/>
      <c r="M59" s="783"/>
      <c r="N59" s="585"/>
    </row>
    <row r="60" spans="1:14" x14ac:dyDescent="0.35">
      <c r="A60" s="594">
        <v>31</v>
      </c>
      <c r="B60" s="594">
        <v>9</v>
      </c>
      <c r="C60" s="782" t="s">
        <v>52</v>
      </c>
      <c r="D60" s="783"/>
      <c r="E60" s="783"/>
      <c r="F60" s="595"/>
      <c r="G60" s="596">
        <v>0</v>
      </c>
      <c r="H60" s="597"/>
      <c r="I60" s="596">
        <v>0</v>
      </c>
      <c r="J60" s="598">
        <f t="shared" si="1"/>
        <v>0</v>
      </c>
      <c r="K60" s="786"/>
      <c r="L60" s="783"/>
      <c r="M60" s="783"/>
      <c r="N60" s="585"/>
    </row>
    <row r="61" spans="1:14" x14ac:dyDescent="0.35">
      <c r="A61" s="594">
        <v>32</v>
      </c>
      <c r="B61" s="594">
        <v>9</v>
      </c>
      <c r="C61" s="782" t="s">
        <v>79</v>
      </c>
      <c r="D61" s="783"/>
      <c r="E61" s="783"/>
      <c r="F61" s="595"/>
      <c r="G61" s="596">
        <v>0</v>
      </c>
      <c r="H61" s="597"/>
      <c r="I61" s="596">
        <v>0</v>
      </c>
      <c r="J61" s="598">
        <f t="shared" ref="J61:J84" si="2">G61+I61</f>
        <v>0</v>
      </c>
      <c r="K61" s="786"/>
      <c r="L61" s="783"/>
      <c r="M61" s="783"/>
      <c r="N61" s="585"/>
    </row>
    <row r="62" spans="1:14" x14ac:dyDescent="0.35">
      <c r="A62" s="594">
        <v>33</v>
      </c>
      <c r="B62" s="594">
        <v>9</v>
      </c>
      <c r="C62" s="782" t="s">
        <v>105</v>
      </c>
      <c r="D62" s="783"/>
      <c r="E62" s="783"/>
      <c r="F62" s="599">
        <v>24898.34</v>
      </c>
      <c r="G62" s="596">
        <v>0</v>
      </c>
      <c r="H62" s="597"/>
      <c r="I62" s="596">
        <v>0</v>
      </c>
      <c r="J62" s="598">
        <f t="shared" si="2"/>
        <v>0</v>
      </c>
      <c r="K62" s="786"/>
      <c r="L62" s="783"/>
      <c r="M62" s="783"/>
      <c r="N62" s="585"/>
    </row>
    <row r="63" spans="1:14" x14ac:dyDescent="0.35">
      <c r="A63" s="594">
        <v>34</v>
      </c>
      <c r="B63" s="594">
        <v>9</v>
      </c>
      <c r="C63" s="782" t="s">
        <v>53</v>
      </c>
      <c r="D63" s="783"/>
      <c r="E63" s="783"/>
      <c r="F63" s="599">
        <v>13000</v>
      </c>
      <c r="G63" s="596">
        <v>0</v>
      </c>
      <c r="H63" s="597"/>
      <c r="I63" s="596">
        <v>0</v>
      </c>
      <c r="J63" s="598">
        <f t="shared" si="2"/>
        <v>0</v>
      </c>
      <c r="K63" s="786"/>
      <c r="L63" s="783"/>
      <c r="M63" s="783"/>
      <c r="N63" s="585"/>
    </row>
    <row r="64" spans="1:14" x14ac:dyDescent="0.35">
      <c r="A64" s="594">
        <v>35</v>
      </c>
      <c r="B64" s="594">
        <v>9</v>
      </c>
      <c r="C64" s="782" t="s">
        <v>54</v>
      </c>
      <c r="D64" s="783"/>
      <c r="E64" s="783"/>
      <c r="F64" s="595"/>
      <c r="G64" s="596">
        <v>0</v>
      </c>
      <c r="H64" s="597"/>
      <c r="I64" s="596">
        <v>0</v>
      </c>
      <c r="J64" s="598">
        <f t="shared" si="2"/>
        <v>0</v>
      </c>
      <c r="K64" s="786"/>
      <c r="L64" s="783"/>
      <c r="M64" s="783"/>
      <c r="N64" s="585"/>
    </row>
    <row r="65" spans="1:14" x14ac:dyDescent="0.35">
      <c r="A65" s="594">
        <v>36</v>
      </c>
      <c r="B65" s="594">
        <v>9</v>
      </c>
      <c r="C65" s="782" t="s">
        <v>158</v>
      </c>
      <c r="D65" s="783"/>
      <c r="E65" s="783"/>
      <c r="F65" s="595"/>
      <c r="G65" s="596">
        <v>0</v>
      </c>
      <c r="H65" s="597"/>
      <c r="I65" s="596">
        <v>0</v>
      </c>
      <c r="J65" s="598">
        <f t="shared" si="2"/>
        <v>0</v>
      </c>
      <c r="K65" s="786"/>
      <c r="L65" s="783"/>
      <c r="M65" s="783"/>
      <c r="N65" s="585"/>
    </row>
    <row r="66" spans="1:14" x14ac:dyDescent="0.35">
      <c r="A66" s="594">
        <v>37</v>
      </c>
      <c r="B66" s="594">
        <v>10</v>
      </c>
      <c r="C66" s="782" t="s">
        <v>55</v>
      </c>
      <c r="D66" s="783"/>
      <c r="E66" s="783"/>
      <c r="F66" s="595">
        <v>750</v>
      </c>
      <c r="G66" s="596">
        <v>0</v>
      </c>
      <c r="H66" s="597"/>
      <c r="I66" s="596">
        <v>0</v>
      </c>
      <c r="J66" s="598">
        <f t="shared" si="2"/>
        <v>0</v>
      </c>
      <c r="K66" s="793"/>
      <c r="L66" s="793"/>
      <c r="M66" s="793"/>
      <c r="N66" s="585"/>
    </row>
    <row r="67" spans="1:14" x14ac:dyDescent="0.35">
      <c r="A67" s="594">
        <v>38</v>
      </c>
      <c r="B67" s="594">
        <v>10</v>
      </c>
      <c r="C67" s="782" t="s">
        <v>56</v>
      </c>
      <c r="D67" s="783"/>
      <c r="E67" s="783"/>
      <c r="F67" s="599">
        <v>79170.5</v>
      </c>
      <c r="G67" s="596">
        <v>0</v>
      </c>
      <c r="H67" s="597"/>
      <c r="I67" s="596">
        <v>0</v>
      </c>
      <c r="J67" s="598">
        <f t="shared" si="2"/>
        <v>0</v>
      </c>
      <c r="K67" s="793"/>
      <c r="L67" s="793"/>
      <c r="M67" s="793"/>
      <c r="N67" s="585"/>
    </row>
    <row r="68" spans="1:14" x14ac:dyDescent="0.35">
      <c r="A68" s="594">
        <v>39</v>
      </c>
      <c r="B68" s="594">
        <v>10</v>
      </c>
      <c r="C68" s="600" t="s">
        <v>157</v>
      </c>
      <c r="D68" s="595"/>
      <c r="E68" s="595"/>
      <c r="F68" s="595"/>
      <c r="G68" s="596">
        <v>0</v>
      </c>
      <c r="H68" s="597"/>
      <c r="I68" s="596">
        <v>0</v>
      </c>
      <c r="J68" s="598">
        <f t="shared" si="2"/>
        <v>0</v>
      </c>
      <c r="K68" s="786"/>
      <c r="L68" s="783"/>
      <c r="M68" s="783"/>
      <c r="N68" s="585"/>
    </row>
    <row r="69" spans="1:14" x14ac:dyDescent="0.35">
      <c r="A69" s="594">
        <v>40</v>
      </c>
      <c r="B69" s="594">
        <v>11</v>
      </c>
      <c r="C69" s="782" t="s">
        <v>80</v>
      </c>
      <c r="D69" s="783"/>
      <c r="E69" s="783"/>
      <c r="F69" s="595"/>
      <c r="G69" s="596">
        <v>0</v>
      </c>
      <c r="H69" s="597"/>
      <c r="I69" s="596">
        <v>0</v>
      </c>
      <c r="J69" s="598">
        <f t="shared" si="2"/>
        <v>0</v>
      </c>
      <c r="K69" s="786"/>
      <c r="L69" s="783"/>
      <c r="M69" s="783"/>
      <c r="N69" s="585"/>
    </row>
    <row r="70" spans="1:14" x14ac:dyDescent="0.35">
      <c r="A70" s="594">
        <v>41</v>
      </c>
      <c r="B70" s="594">
        <v>11</v>
      </c>
      <c r="C70" s="782" t="s">
        <v>57</v>
      </c>
      <c r="D70" s="783"/>
      <c r="E70" s="783"/>
      <c r="F70" s="595"/>
      <c r="G70" s="596">
        <v>0</v>
      </c>
      <c r="H70" s="597"/>
      <c r="I70" s="596">
        <v>0</v>
      </c>
      <c r="J70" s="598">
        <f t="shared" si="2"/>
        <v>0</v>
      </c>
      <c r="K70" s="786"/>
      <c r="L70" s="783"/>
      <c r="M70" s="783"/>
      <c r="N70" s="585"/>
    </row>
    <row r="71" spans="1:14" x14ac:dyDescent="0.35">
      <c r="A71" s="594">
        <v>42</v>
      </c>
      <c r="B71" s="594">
        <v>11</v>
      </c>
      <c r="C71" s="782" t="s">
        <v>58</v>
      </c>
      <c r="D71" s="783"/>
      <c r="E71" s="783"/>
      <c r="F71" s="595"/>
      <c r="G71" s="596">
        <v>0</v>
      </c>
      <c r="H71" s="597"/>
      <c r="I71" s="596">
        <v>0</v>
      </c>
      <c r="J71" s="598">
        <f t="shared" si="2"/>
        <v>0</v>
      </c>
      <c r="K71" s="786"/>
      <c r="L71" s="783"/>
      <c r="M71" s="783"/>
      <c r="N71" s="585"/>
    </row>
    <row r="72" spans="1:14" x14ac:dyDescent="0.35">
      <c r="A72" s="594">
        <v>43</v>
      </c>
      <c r="B72" s="594">
        <v>11</v>
      </c>
      <c r="C72" s="782" t="s">
        <v>156</v>
      </c>
      <c r="D72" s="783"/>
      <c r="E72" s="783"/>
      <c r="F72" s="595"/>
      <c r="G72" s="596">
        <v>0</v>
      </c>
      <c r="H72" s="597"/>
      <c r="I72" s="596">
        <v>0</v>
      </c>
      <c r="J72" s="598">
        <f t="shared" si="2"/>
        <v>0</v>
      </c>
      <c r="K72" s="786"/>
      <c r="L72" s="783"/>
      <c r="M72" s="783"/>
      <c r="N72" s="585"/>
    </row>
    <row r="73" spans="1:14" x14ac:dyDescent="0.35">
      <c r="A73" s="594">
        <v>44</v>
      </c>
      <c r="B73" s="594">
        <v>12</v>
      </c>
      <c r="C73" s="782" t="s">
        <v>59</v>
      </c>
      <c r="D73" s="783"/>
      <c r="E73" s="783"/>
      <c r="F73" s="595"/>
      <c r="G73" s="596">
        <v>0</v>
      </c>
      <c r="H73" s="597"/>
      <c r="I73" s="596">
        <v>0</v>
      </c>
      <c r="J73" s="598">
        <f t="shared" si="2"/>
        <v>0</v>
      </c>
      <c r="K73" s="786"/>
      <c r="L73" s="783"/>
      <c r="M73" s="783"/>
      <c r="N73" s="585"/>
    </row>
    <row r="74" spans="1:14" x14ac:dyDescent="0.35">
      <c r="A74" s="594">
        <v>45</v>
      </c>
      <c r="B74" s="594">
        <v>12</v>
      </c>
      <c r="C74" s="782" t="s">
        <v>155</v>
      </c>
      <c r="D74" s="783"/>
      <c r="E74" s="783"/>
      <c r="F74" s="595"/>
      <c r="G74" s="596">
        <v>0</v>
      </c>
      <c r="H74" s="597"/>
      <c r="I74" s="596">
        <v>0</v>
      </c>
      <c r="J74" s="598">
        <f t="shared" si="2"/>
        <v>0</v>
      </c>
      <c r="K74" s="786"/>
      <c r="L74" s="783"/>
      <c r="M74" s="783"/>
      <c r="N74" s="585"/>
    </row>
    <row r="75" spans="1:14" x14ac:dyDescent="0.35">
      <c r="A75" s="594">
        <v>46</v>
      </c>
      <c r="B75" s="594">
        <v>13</v>
      </c>
      <c r="C75" s="782" t="s">
        <v>81</v>
      </c>
      <c r="D75" s="783"/>
      <c r="E75" s="783"/>
      <c r="F75" s="595"/>
      <c r="G75" s="596">
        <v>0</v>
      </c>
      <c r="H75" s="597"/>
      <c r="I75" s="596">
        <v>0</v>
      </c>
      <c r="J75" s="598">
        <f t="shared" si="2"/>
        <v>0</v>
      </c>
      <c r="K75" s="786"/>
      <c r="L75" s="783"/>
      <c r="M75" s="783"/>
      <c r="N75" s="585"/>
    </row>
    <row r="76" spans="1:14" x14ac:dyDescent="0.35">
      <c r="A76" s="594">
        <v>47</v>
      </c>
      <c r="B76" s="594">
        <v>13</v>
      </c>
      <c r="C76" s="782" t="s">
        <v>154</v>
      </c>
      <c r="D76" s="783"/>
      <c r="E76" s="783"/>
      <c r="F76" s="595"/>
      <c r="G76" s="596">
        <v>0</v>
      </c>
      <c r="H76" s="597"/>
      <c r="I76" s="596">
        <v>0</v>
      </c>
      <c r="J76" s="598">
        <f t="shared" si="2"/>
        <v>0</v>
      </c>
      <c r="K76" s="786"/>
      <c r="L76" s="783"/>
      <c r="M76" s="783"/>
      <c r="N76" s="585"/>
    </row>
    <row r="77" spans="1:14" x14ac:dyDescent="0.35">
      <c r="A77" s="594">
        <v>48</v>
      </c>
      <c r="B77" s="594">
        <v>14</v>
      </c>
      <c r="C77" s="782" t="s">
        <v>60</v>
      </c>
      <c r="D77" s="783"/>
      <c r="E77" s="783"/>
      <c r="F77" s="595"/>
      <c r="G77" s="596">
        <v>0</v>
      </c>
      <c r="H77" s="597"/>
      <c r="I77" s="596">
        <v>0</v>
      </c>
      <c r="J77" s="598">
        <f t="shared" si="2"/>
        <v>0</v>
      </c>
      <c r="K77" s="786"/>
      <c r="L77" s="783"/>
      <c r="M77" s="783"/>
      <c r="N77" s="585"/>
    </row>
    <row r="78" spans="1:14" x14ac:dyDescent="0.35">
      <c r="A78" s="594">
        <v>49</v>
      </c>
      <c r="B78" s="594">
        <v>14</v>
      </c>
      <c r="C78" s="782" t="s">
        <v>153</v>
      </c>
      <c r="D78" s="783"/>
      <c r="E78" s="783"/>
      <c r="F78" s="595"/>
      <c r="G78" s="596">
        <v>0</v>
      </c>
      <c r="H78" s="597"/>
      <c r="I78" s="596">
        <v>0</v>
      </c>
      <c r="J78" s="598">
        <f t="shared" si="2"/>
        <v>0</v>
      </c>
      <c r="K78" s="786"/>
      <c r="L78" s="783"/>
      <c r="M78" s="783"/>
      <c r="N78" s="585"/>
    </row>
    <row r="79" spans="1:14" x14ac:dyDescent="0.35">
      <c r="A79" s="594">
        <v>50</v>
      </c>
      <c r="B79" s="594">
        <v>15</v>
      </c>
      <c r="C79" s="782" t="s">
        <v>61</v>
      </c>
      <c r="D79" s="783"/>
      <c r="E79" s="783"/>
      <c r="F79" s="595"/>
      <c r="G79" s="596">
        <v>0</v>
      </c>
      <c r="H79" s="597"/>
      <c r="I79" s="596">
        <v>0</v>
      </c>
      <c r="J79" s="598">
        <f t="shared" si="2"/>
        <v>0</v>
      </c>
      <c r="K79" s="786"/>
      <c r="L79" s="783"/>
      <c r="M79" s="783"/>
      <c r="N79" s="585"/>
    </row>
    <row r="80" spans="1:14" x14ac:dyDescent="0.35">
      <c r="A80" s="594">
        <v>51</v>
      </c>
      <c r="B80" s="594">
        <v>15</v>
      </c>
      <c r="C80" s="782" t="s">
        <v>62</v>
      </c>
      <c r="D80" s="783"/>
      <c r="E80" s="783"/>
      <c r="F80" s="595"/>
      <c r="G80" s="596">
        <v>0</v>
      </c>
      <c r="H80" s="597"/>
      <c r="I80" s="596">
        <v>0</v>
      </c>
      <c r="J80" s="598">
        <f t="shared" si="2"/>
        <v>0</v>
      </c>
      <c r="K80" s="786"/>
      <c r="L80" s="783"/>
      <c r="M80" s="783"/>
      <c r="N80" s="585"/>
    </row>
    <row r="81" spans="1:14" x14ac:dyDescent="0.35">
      <c r="A81" s="594">
        <v>52</v>
      </c>
      <c r="B81" s="594">
        <v>15</v>
      </c>
      <c r="C81" s="782" t="s">
        <v>63</v>
      </c>
      <c r="D81" s="783"/>
      <c r="E81" s="783"/>
      <c r="F81" s="595"/>
      <c r="G81" s="596">
        <v>0</v>
      </c>
      <c r="H81" s="597"/>
      <c r="I81" s="596">
        <v>0</v>
      </c>
      <c r="J81" s="598">
        <f t="shared" si="2"/>
        <v>0</v>
      </c>
      <c r="K81" s="786"/>
      <c r="L81" s="783"/>
      <c r="M81" s="783"/>
      <c r="N81" s="585"/>
    </row>
    <row r="82" spans="1:14" x14ac:dyDescent="0.35">
      <c r="A82" s="594">
        <v>53</v>
      </c>
      <c r="B82" s="594">
        <v>15</v>
      </c>
      <c r="C82" s="782" t="s">
        <v>64</v>
      </c>
      <c r="D82" s="783"/>
      <c r="E82" s="783"/>
      <c r="F82" s="595"/>
      <c r="G82" s="596">
        <v>0</v>
      </c>
      <c r="H82" s="597"/>
      <c r="I82" s="596">
        <v>0</v>
      </c>
      <c r="J82" s="598">
        <f t="shared" si="2"/>
        <v>0</v>
      </c>
      <c r="K82" s="786"/>
      <c r="L82" s="783"/>
      <c r="M82" s="783"/>
      <c r="N82" s="585"/>
    </row>
    <row r="83" spans="1:14" x14ac:dyDescent="0.35">
      <c r="A83" s="594">
        <v>54</v>
      </c>
      <c r="B83" s="594">
        <v>15</v>
      </c>
      <c r="C83" s="782" t="s">
        <v>152</v>
      </c>
      <c r="D83" s="783"/>
      <c r="E83" s="783"/>
      <c r="F83" s="595"/>
      <c r="G83" s="596">
        <v>0</v>
      </c>
      <c r="H83" s="597"/>
      <c r="I83" s="596">
        <v>0</v>
      </c>
      <c r="J83" s="598">
        <f t="shared" si="2"/>
        <v>0</v>
      </c>
      <c r="K83" s="786"/>
      <c r="L83" s="783"/>
      <c r="M83" s="783"/>
      <c r="N83" s="585"/>
    </row>
    <row r="84" spans="1:14" x14ac:dyDescent="0.35">
      <c r="A84" s="594">
        <v>55</v>
      </c>
      <c r="B84" s="594">
        <v>16</v>
      </c>
      <c r="C84" s="782" t="s">
        <v>65</v>
      </c>
      <c r="D84" s="783"/>
      <c r="E84" s="783"/>
      <c r="F84" s="595"/>
      <c r="G84" s="596">
        <v>0</v>
      </c>
      <c r="H84" s="597"/>
      <c r="I84" s="596">
        <v>0</v>
      </c>
      <c r="J84" s="598">
        <f t="shared" si="2"/>
        <v>0</v>
      </c>
      <c r="K84" s="786"/>
      <c r="L84" s="783"/>
      <c r="M84" s="783"/>
      <c r="N84" s="585"/>
    </row>
    <row r="85" spans="1:14" x14ac:dyDescent="0.35">
      <c r="A85" s="594">
        <v>56</v>
      </c>
      <c r="B85" s="594">
        <v>16</v>
      </c>
      <c r="C85" s="782" t="s">
        <v>151</v>
      </c>
      <c r="D85" s="783"/>
      <c r="E85" s="783"/>
      <c r="F85" s="599">
        <v>12500</v>
      </c>
      <c r="G85" s="596">
        <v>0</v>
      </c>
      <c r="H85" s="597"/>
      <c r="I85" s="596">
        <v>0</v>
      </c>
      <c r="J85" s="598">
        <f t="shared" si="0"/>
        <v>0</v>
      </c>
      <c r="K85" s="786"/>
      <c r="L85" s="783"/>
      <c r="M85" s="783"/>
      <c r="N85" s="585"/>
    </row>
    <row r="86" spans="1:14" x14ac:dyDescent="0.35">
      <c r="A86" s="594">
        <v>57</v>
      </c>
      <c r="B86" s="601"/>
      <c r="C86" s="788" t="s">
        <v>115</v>
      </c>
      <c r="D86" s="783"/>
      <c r="E86" s="783"/>
      <c r="F86" s="595"/>
      <c r="G86" s="602">
        <f>SUM(G30:G85)</f>
        <v>0</v>
      </c>
      <c r="H86" s="603"/>
      <c r="I86" s="602">
        <f>SUM(I30:I85)</f>
        <v>0</v>
      </c>
      <c r="J86" s="604">
        <f>SUM(J30:J85)</f>
        <v>0</v>
      </c>
      <c r="K86" s="786"/>
      <c r="L86" s="783"/>
      <c r="M86" s="783"/>
      <c r="N86" s="585"/>
    </row>
    <row r="87" spans="1:14" x14ac:dyDescent="0.35">
      <c r="A87" s="594">
        <v>58</v>
      </c>
      <c r="B87" s="601"/>
      <c r="C87" s="782" t="s">
        <v>90</v>
      </c>
      <c r="D87" s="783"/>
      <c r="E87" s="783"/>
      <c r="F87" s="599">
        <v>17382.89</v>
      </c>
      <c r="G87" s="596">
        <v>0</v>
      </c>
      <c r="H87" s="597"/>
      <c r="I87" s="596">
        <v>0</v>
      </c>
      <c r="J87" s="598">
        <f>G87+I87</f>
        <v>0</v>
      </c>
      <c r="K87" s="786"/>
      <c r="L87" s="783"/>
      <c r="M87" s="783"/>
      <c r="N87" s="585"/>
    </row>
    <row r="88" spans="1:14" x14ac:dyDescent="0.35">
      <c r="A88" s="594">
        <v>59</v>
      </c>
      <c r="B88" s="601"/>
      <c r="C88" s="788" t="s">
        <v>325</v>
      </c>
      <c r="D88" s="783"/>
      <c r="E88" s="783"/>
      <c r="F88" s="599">
        <v>5997.09</v>
      </c>
      <c r="G88" s="602">
        <f>G86+G87</f>
        <v>0</v>
      </c>
      <c r="H88" s="605"/>
      <c r="I88" s="602">
        <f>I86+I87</f>
        <v>0</v>
      </c>
      <c r="J88" s="604">
        <f>J86+J87</f>
        <v>0</v>
      </c>
      <c r="K88" s="786"/>
      <c r="L88" s="783"/>
      <c r="M88" s="783"/>
      <c r="N88" s="585"/>
    </row>
    <row r="89" spans="1:14" x14ac:dyDescent="0.35">
      <c r="A89" s="594">
        <v>60</v>
      </c>
      <c r="B89" s="601"/>
      <c r="C89" s="782" t="s">
        <v>66</v>
      </c>
      <c r="D89" s="783"/>
      <c r="E89" s="783"/>
      <c r="F89" s="595"/>
      <c r="G89" s="596">
        <v>0</v>
      </c>
      <c r="H89" s="596"/>
      <c r="I89" s="596">
        <v>0</v>
      </c>
      <c r="J89" s="598">
        <f>G89+I89</f>
        <v>0</v>
      </c>
      <c r="K89" s="786"/>
      <c r="L89" s="783"/>
      <c r="M89" s="783"/>
      <c r="N89" s="585"/>
    </row>
    <row r="90" spans="1:14" x14ac:dyDescent="0.35">
      <c r="A90" s="594">
        <v>61</v>
      </c>
      <c r="B90" s="601"/>
      <c r="C90" s="788" t="s">
        <v>326</v>
      </c>
      <c r="D90" s="783"/>
      <c r="E90" s="783"/>
      <c r="F90" s="595"/>
      <c r="G90" s="602">
        <f>G88+G89</f>
        <v>0</v>
      </c>
      <c r="H90" s="602"/>
      <c r="I90" s="602">
        <f>I88+I89</f>
        <v>0</v>
      </c>
      <c r="J90" s="604">
        <f>J88+J89</f>
        <v>0</v>
      </c>
      <c r="K90" s="786"/>
      <c r="L90" s="783"/>
      <c r="M90" s="783"/>
      <c r="N90" s="585"/>
    </row>
    <row r="91" spans="1:14" x14ac:dyDescent="0.35">
      <c r="A91" s="594">
        <v>62</v>
      </c>
      <c r="B91" s="601"/>
      <c r="C91" s="782" t="s">
        <v>91</v>
      </c>
      <c r="D91" s="783"/>
      <c r="E91" s="783"/>
      <c r="F91" s="595"/>
      <c r="G91" s="596">
        <v>0</v>
      </c>
      <c r="H91" s="596"/>
      <c r="I91" s="596">
        <v>0</v>
      </c>
      <c r="J91" s="598">
        <f>G91+I91</f>
        <v>0</v>
      </c>
      <c r="K91" s="786"/>
      <c r="L91" s="783"/>
      <c r="M91" s="783"/>
      <c r="N91" s="585"/>
    </row>
    <row r="92" spans="1:14" x14ac:dyDescent="0.35">
      <c r="A92" s="594">
        <v>63</v>
      </c>
      <c r="B92" s="601"/>
      <c r="C92" s="782" t="s">
        <v>67</v>
      </c>
      <c r="D92" s="783"/>
      <c r="E92" s="783"/>
      <c r="F92" s="595"/>
      <c r="G92" s="596">
        <v>0</v>
      </c>
      <c r="H92" s="596"/>
      <c r="I92" s="596">
        <v>0</v>
      </c>
      <c r="J92" s="598">
        <f>G92+I92</f>
        <v>0</v>
      </c>
      <c r="K92" s="786"/>
      <c r="L92" s="783"/>
      <c r="M92" s="783"/>
      <c r="N92" s="585"/>
    </row>
    <row r="93" spans="1:14" x14ac:dyDescent="0.35">
      <c r="A93" s="601">
        <v>64</v>
      </c>
      <c r="B93" s="601"/>
      <c r="C93" s="788" t="s">
        <v>68</v>
      </c>
      <c r="D93" s="783"/>
      <c r="E93" s="783"/>
      <c r="F93" s="595"/>
      <c r="G93" s="602">
        <f>G90+G91+G92</f>
        <v>0</v>
      </c>
      <c r="H93" s="605"/>
      <c r="I93" s="602">
        <f>I90+I91+I92</f>
        <v>0</v>
      </c>
      <c r="J93" s="604">
        <f>J90+J91+J92</f>
        <v>0</v>
      </c>
      <c r="K93" s="783"/>
      <c r="L93" s="783"/>
      <c r="M93" s="783"/>
      <c r="N93" s="585"/>
    </row>
    <row r="94" spans="1:14" x14ac:dyDescent="0.35">
      <c r="A94" s="601">
        <v>65</v>
      </c>
      <c r="B94" s="601"/>
      <c r="C94" s="789" t="s">
        <v>13</v>
      </c>
      <c r="D94" s="783"/>
      <c r="E94" s="783"/>
      <c r="F94" s="595"/>
      <c r="G94" s="596">
        <v>0</v>
      </c>
      <c r="H94" s="597"/>
      <c r="I94" s="596">
        <v>0</v>
      </c>
      <c r="J94" s="598">
        <f>G94+I94</f>
        <v>0</v>
      </c>
      <c r="K94" s="783"/>
      <c r="L94" s="783"/>
      <c r="M94" s="783"/>
      <c r="N94" s="585"/>
    </row>
    <row r="95" spans="1:14" ht="15" thickBot="1" x14ac:dyDescent="0.4">
      <c r="A95" s="606">
        <v>66</v>
      </c>
      <c r="B95" s="606"/>
      <c r="C95" s="790" t="s">
        <v>116</v>
      </c>
      <c r="D95" s="791"/>
      <c r="E95" s="791"/>
      <c r="F95" s="607">
        <v>318281</v>
      </c>
      <c r="G95" s="608">
        <f>G93+G94</f>
        <v>0</v>
      </c>
      <c r="H95" s="608">
        <f t="shared" ref="H95:J95" si="3">H93+H94</f>
        <v>0</v>
      </c>
      <c r="I95" s="608">
        <f t="shared" si="3"/>
        <v>0</v>
      </c>
      <c r="J95" s="608">
        <f t="shared" si="3"/>
        <v>0</v>
      </c>
      <c r="K95" s="794"/>
      <c r="L95" s="791"/>
      <c r="M95" s="791"/>
      <c r="N95" s="585"/>
    </row>
    <row r="96" spans="1:14" ht="15" thickTop="1" x14ac:dyDescent="0.35"/>
    <row r="97" spans="1:13" s="575" customFormat="1" ht="36" customHeight="1" x14ac:dyDescent="0.35">
      <c r="A97" s="575" t="s">
        <v>281</v>
      </c>
      <c r="B97" s="779" t="s">
        <v>552</v>
      </c>
      <c r="C97" s="779"/>
      <c r="D97" s="779"/>
      <c r="E97" s="779"/>
      <c r="F97" s="779"/>
      <c r="G97" s="779"/>
      <c r="H97" s="779"/>
      <c r="I97" s="779"/>
      <c r="J97" s="779"/>
      <c r="K97" s="779"/>
      <c r="L97" s="779"/>
      <c r="M97" s="779"/>
    </row>
    <row r="99" spans="1:13" x14ac:dyDescent="0.35">
      <c r="C99" s="609"/>
    </row>
    <row r="100" spans="1:13" x14ac:dyDescent="0.35">
      <c r="A100" s="585"/>
      <c r="B100" s="585"/>
      <c r="C100" s="585"/>
      <c r="D100" s="585"/>
      <c r="E100" s="585"/>
      <c r="F100" s="585"/>
      <c r="G100" s="585"/>
      <c r="H100" s="585"/>
      <c r="I100" s="585"/>
      <c r="J100" s="585"/>
      <c r="K100" s="585"/>
      <c r="L100" s="585"/>
      <c r="M100" s="585"/>
    </row>
    <row r="101" spans="1:13" x14ac:dyDescent="0.35">
      <c r="A101" s="585"/>
      <c r="B101" s="585"/>
      <c r="C101" s="585"/>
      <c r="D101" s="585"/>
      <c r="E101" s="585"/>
      <c r="F101" s="585"/>
      <c r="G101" s="585"/>
      <c r="H101" s="585"/>
      <c r="I101" s="585"/>
      <c r="J101" s="585"/>
      <c r="K101" s="585"/>
      <c r="L101" s="585"/>
      <c r="M101" s="585"/>
    </row>
    <row r="102" spans="1:13" x14ac:dyDescent="0.35">
      <c r="A102" s="585"/>
      <c r="B102" s="585"/>
      <c r="C102" s="585"/>
      <c r="D102" s="610"/>
      <c r="E102" s="585"/>
      <c r="F102" s="585"/>
      <c r="G102" s="585"/>
      <c r="H102" s="585"/>
      <c r="I102" s="585"/>
      <c r="J102" s="585"/>
      <c r="K102" s="585"/>
      <c r="L102" s="585"/>
      <c r="M102" s="585"/>
    </row>
    <row r="104" spans="1:13" x14ac:dyDescent="0.35">
      <c r="A104" s="582" t="s">
        <v>1</v>
      </c>
    </row>
    <row r="105" spans="1:13" x14ac:dyDescent="0.35">
      <c r="A105" s="582" t="s">
        <v>1</v>
      </c>
    </row>
    <row r="107" spans="1:13" x14ac:dyDescent="0.35">
      <c r="G107" s="555" t="s">
        <v>282</v>
      </c>
    </row>
    <row r="110" spans="1:13" x14ac:dyDescent="0.35">
      <c r="A110" s="582" t="s">
        <v>283</v>
      </c>
    </row>
    <row r="111" spans="1:13" x14ac:dyDescent="0.35">
      <c r="A111" s="585" t="s">
        <v>284</v>
      </c>
      <c r="B111" s="585"/>
      <c r="C111" s="611"/>
      <c r="D111" s="611"/>
      <c r="E111" s="611"/>
      <c r="F111" s="611"/>
      <c r="G111" s="585"/>
      <c r="H111" s="611"/>
      <c r="I111" s="585"/>
      <c r="J111" s="611"/>
      <c r="K111" s="611" t="s">
        <v>285</v>
      </c>
      <c r="L111" s="611"/>
      <c r="M111" s="585"/>
    </row>
    <row r="113" spans="1:27" x14ac:dyDescent="0.35">
      <c r="C113" s="584" t="s">
        <v>286</v>
      </c>
      <c r="E113" s="584" t="s">
        <v>20</v>
      </c>
      <c r="J113" s="584" t="s">
        <v>286</v>
      </c>
      <c r="L113" s="584" t="s">
        <v>20</v>
      </c>
    </row>
    <row r="115" spans="1:27" x14ac:dyDescent="0.35">
      <c r="A115" s="609" t="s">
        <v>287</v>
      </c>
      <c r="B115" s="609"/>
      <c r="C115" s="609"/>
      <c r="D115" s="582" t="s">
        <v>288</v>
      </c>
      <c r="E115" s="612">
        <v>0</v>
      </c>
      <c r="F115" s="582" t="s">
        <v>289</v>
      </c>
      <c r="G115" s="582" t="s">
        <v>277</v>
      </c>
    </row>
    <row r="116" spans="1:27" x14ac:dyDescent="0.35">
      <c r="A116" s="609" t="s">
        <v>290</v>
      </c>
      <c r="B116" s="609"/>
      <c r="E116" s="612">
        <v>0</v>
      </c>
      <c r="G116" s="582" t="s">
        <v>288</v>
      </c>
    </row>
    <row r="117" spans="1:27" x14ac:dyDescent="0.35">
      <c r="A117" s="609" t="s">
        <v>291</v>
      </c>
      <c r="B117" s="609"/>
      <c r="E117" s="612">
        <v>0</v>
      </c>
      <c r="F117" s="582" t="s">
        <v>292</v>
      </c>
      <c r="H117" s="582" t="s">
        <v>293</v>
      </c>
      <c r="I117" s="582" t="s">
        <v>1</v>
      </c>
    </row>
    <row r="118" spans="1:27" x14ac:dyDescent="0.35">
      <c r="A118" s="609" t="s">
        <v>294</v>
      </c>
      <c r="B118" s="609"/>
      <c r="E118" s="582" t="s">
        <v>295</v>
      </c>
      <c r="F118" s="582" t="s">
        <v>292</v>
      </c>
      <c r="H118" s="582" t="s">
        <v>293</v>
      </c>
      <c r="I118" s="582" t="s">
        <v>1</v>
      </c>
    </row>
    <row r="119" spans="1:27" x14ac:dyDescent="0.35">
      <c r="A119" s="609" t="s">
        <v>296</v>
      </c>
      <c r="B119" s="609"/>
      <c r="E119" s="613">
        <v>0</v>
      </c>
      <c r="F119" s="582" t="s">
        <v>292</v>
      </c>
      <c r="H119" s="582" t="s">
        <v>297</v>
      </c>
    </row>
    <row r="120" spans="1:27" x14ac:dyDescent="0.35">
      <c r="A120" s="609" t="s">
        <v>298</v>
      </c>
      <c r="B120" s="609"/>
      <c r="E120" s="613">
        <v>0</v>
      </c>
      <c r="H120" s="582" t="s">
        <v>1</v>
      </c>
    </row>
    <row r="121" spans="1:27" x14ac:dyDescent="0.35">
      <c r="A121" s="582" t="s">
        <v>299</v>
      </c>
      <c r="E121" s="613">
        <v>0</v>
      </c>
      <c r="F121" s="582" t="s">
        <v>292</v>
      </c>
      <c r="H121" s="582" t="s">
        <v>300</v>
      </c>
      <c r="I121" s="582" t="s">
        <v>277</v>
      </c>
    </row>
    <row r="122" spans="1:27" x14ac:dyDescent="0.35">
      <c r="A122" s="611"/>
      <c r="B122" s="611"/>
      <c r="C122" s="611"/>
      <c r="D122" s="585"/>
      <c r="E122" s="614">
        <v>0</v>
      </c>
      <c r="F122" s="582" t="s">
        <v>301</v>
      </c>
      <c r="H122" s="582" t="s">
        <v>302</v>
      </c>
      <c r="I122" s="585"/>
      <c r="L122" s="582" t="s">
        <v>303</v>
      </c>
    </row>
    <row r="123" spans="1:27" x14ac:dyDescent="0.35">
      <c r="A123" s="611"/>
      <c r="B123" s="611"/>
      <c r="C123" s="611"/>
      <c r="D123" s="585"/>
      <c r="E123" s="614">
        <v>0</v>
      </c>
      <c r="F123" s="582" t="s">
        <v>301</v>
      </c>
      <c r="H123" s="582" t="s">
        <v>302</v>
      </c>
      <c r="I123" s="585"/>
      <c r="L123" s="582" t="s">
        <v>303</v>
      </c>
    </row>
    <row r="124" spans="1:27" x14ac:dyDescent="0.35">
      <c r="A124" s="611"/>
      <c r="B124" s="611"/>
      <c r="C124" s="611"/>
      <c r="D124" s="585"/>
      <c r="E124" s="614">
        <v>0</v>
      </c>
      <c r="I124" s="585"/>
    </row>
    <row r="126" spans="1:27" x14ac:dyDescent="0.35">
      <c r="A126" s="582" t="s">
        <v>304</v>
      </c>
      <c r="L126" s="611"/>
      <c r="W126" s="582" t="s">
        <v>302</v>
      </c>
      <c r="AA126" s="582" t="s">
        <v>303</v>
      </c>
    </row>
    <row r="127" spans="1:27" x14ac:dyDescent="0.35">
      <c r="A127" s="582" t="s">
        <v>305</v>
      </c>
      <c r="E127" s="615">
        <v>0</v>
      </c>
      <c r="K127" s="582" t="s">
        <v>20</v>
      </c>
      <c r="L127" s="582" t="s">
        <v>219</v>
      </c>
    </row>
    <row r="131" spans="1:12" x14ac:dyDescent="0.35">
      <c r="I131" s="616" t="s">
        <v>306</v>
      </c>
    </row>
    <row r="132" spans="1:12" x14ac:dyDescent="0.35">
      <c r="I132" s="609" t="s">
        <v>307</v>
      </c>
      <c r="J132" s="609"/>
    </row>
    <row r="133" spans="1:12" x14ac:dyDescent="0.35">
      <c r="E133" s="611" t="s">
        <v>308</v>
      </c>
      <c r="I133" s="617" t="s">
        <v>309</v>
      </c>
      <c r="J133" s="617"/>
      <c r="L133" s="611" t="s">
        <v>310</v>
      </c>
    </row>
    <row r="135" spans="1:12" x14ac:dyDescent="0.35">
      <c r="A135" s="582" t="s">
        <v>311</v>
      </c>
      <c r="E135" s="611" t="s">
        <v>312</v>
      </c>
      <c r="I135" s="611" t="s">
        <v>313</v>
      </c>
      <c r="L135" s="611" t="s">
        <v>312</v>
      </c>
    </row>
    <row r="136" spans="1:12" x14ac:dyDescent="0.35">
      <c r="A136" s="582" t="s">
        <v>314</v>
      </c>
    </row>
    <row r="137" spans="1:12" x14ac:dyDescent="0.35">
      <c r="A137" s="582" t="s">
        <v>1</v>
      </c>
    </row>
    <row r="140" spans="1:12" x14ac:dyDescent="0.35">
      <c r="A140" s="582" t="s">
        <v>315</v>
      </c>
    </row>
    <row r="141" spans="1:12" x14ac:dyDescent="0.35">
      <c r="A141" s="582" t="s">
        <v>316</v>
      </c>
    </row>
    <row r="142" spans="1:12" x14ac:dyDescent="0.35">
      <c r="A142" s="582" t="s">
        <v>322</v>
      </c>
    </row>
    <row r="144" spans="1:12" x14ac:dyDescent="0.35">
      <c r="A144" s="582" t="s">
        <v>281</v>
      </c>
      <c r="C144" s="582" t="s">
        <v>317</v>
      </c>
    </row>
    <row r="145" spans="1:14" x14ac:dyDescent="0.35">
      <c r="C145" s="582" t="s">
        <v>318</v>
      </c>
    </row>
    <row r="147" spans="1:14" x14ac:dyDescent="0.35">
      <c r="A147" s="582" t="s">
        <v>319</v>
      </c>
    </row>
    <row r="148" spans="1:14" x14ac:dyDescent="0.35">
      <c r="A148" s="582" t="s">
        <v>320</v>
      </c>
    </row>
    <row r="149" spans="1:14" x14ac:dyDescent="0.35">
      <c r="A149" s="582" t="s">
        <v>321</v>
      </c>
    </row>
    <row r="152" spans="1:14" x14ac:dyDescent="0.35">
      <c r="A152" s="611"/>
      <c r="B152" s="611"/>
      <c r="C152" s="611"/>
      <c r="D152" s="611"/>
      <c r="G152" s="611"/>
      <c r="H152" s="611"/>
      <c r="I152" s="611"/>
      <c r="J152" s="585"/>
      <c r="K152" s="611"/>
      <c r="L152" s="611"/>
      <c r="M152" s="611"/>
      <c r="N152" s="585"/>
    </row>
    <row r="153" spans="1:14" x14ac:dyDescent="0.35">
      <c r="A153" s="582" t="s">
        <v>343</v>
      </c>
      <c r="G153" s="582" t="s">
        <v>342</v>
      </c>
      <c r="K153" s="582" t="s">
        <v>31</v>
      </c>
    </row>
    <row r="156" spans="1:14" x14ac:dyDescent="0.35">
      <c r="A156" s="582" t="s">
        <v>251</v>
      </c>
    </row>
    <row r="160" spans="1:14" x14ac:dyDescent="0.35">
      <c r="A160" s="582" t="s">
        <v>252</v>
      </c>
    </row>
    <row r="162" spans="1:7" x14ac:dyDescent="0.35">
      <c r="A162" s="582" t="s">
        <v>253</v>
      </c>
      <c r="G162" s="582" t="s">
        <v>334</v>
      </c>
    </row>
    <row r="172" spans="1:7" x14ac:dyDescent="0.35">
      <c r="A172" s="611"/>
      <c r="B172" s="611"/>
      <c r="C172" s="611"/>
      <c r="D172" s="611"/>
      <c r="E172" s="611"/>
    </row>
    <row r="173" spans="1:7" x14ac:dyDescent="0.35">
      <c r="A173" s="582" t="s">
        <v>255</v>
      </c>
    </row>
    <row r="176" spans="1:7" x14ac:dyDescent="0.35">
      <c r="A176" s="582" t="s">
        <v>335</v>
      </c>
      <c r="E176" s="585"/>
    </row>
  </sheetData>
  <customSheetViews>
    <customSheetView guid="{B8D9EF33-186A-4B50-AB35-4A7A5372E63E}" scale="60" showPageBreaks="1" printArea="1" hiddenColumns="1" view="pageBreakPreview" topLeftCell="A82">
      <selection activeCell="I98" sqref="I98"/>
      <rowBreaks count="1" manualBreakCount="1">
        <brk id="99" max="12" man="1"/>
      </rowBreaks>
      <pageMargins left="0.25" right="0.25" top="0.5" bottom="0.5" header="0.3" footer="0.3"/>
      <printOptions horizontalCentered="1"/>
      <pageSetup paperSize="5" scale="57" orientation="portrait" r:id="rId1"/>
      <headerFooter>
        <oddFooter>&amp;L&amp;9&amp;D&amp;C&amp;9&amp;Z&amp;F&amp;A</oddFooter>
      </headerFooter>
    </customSheetView>
  </customSheetViews>
  <mergeCells count="148">
    <mergeCell ref="A1:D1"/>
    <mergeCell ref="K77:M77"/>
    <mergeCell ref="K78:M78"/>
    <mergeCell ref="K79:M79"/>
    <mergeCell ref="K80:M80"/>
    <mergeCell ref="K81:M81"/>
    <mergeCell ref="K82:M82"/>
    <mergeCell ref="K71:M71"/>
    <mergeCell ref="K72:M72"/>
    <mergeCell ref="K73:M73"/>
    <mergeCell ref="K74:M74"/>
    <mergeCell ref="K75:M75"/>
    <mergeCell ref="K76:M76"/>
    <mergeCell ref="K65:M65"/>
    <mergeCell ref="K66:M66"/>
    <mergeCell ref="K67:M67"/>
    <mergeCell ref="K68:M68"/>
    <mergeCell ref="K69:M69"/>
    <mergeCell ref="K70:M70"/>
    <mergeCell ref="K59:M59"/>
    <mergeCell ref="K60:M60"/>
    <mergeCell ref="K61:M61"/>
    <mergeCell ref="K62:M62"/>
    <mergeCell ref="K63:M63"/>
    <mergeCell ref="K94:M94"/>
    <mergeCell ref="K95:M95"/>
    <mergeCell ref="K88:M88"/>
    <mergeCell ref="K89:M89"/>
    <mergeCell ref="K90:M90"/>
    <mergeCell ref="K91:M91"/>
    <mergeCell ref="K92:M92"/>
    <mergeCell ref="K93:M93"/>
    <mergeCell ref="K83:M83"/>
    <mergeCell ref="K84:M84"/>
    <mergeCell ref="K85:M85"/>
    <mergeCell ref="K86:M86"/>
    <mergeCell ref="K87:M87"/>
    <mergeCell ref="K64:M64"/>
    <mergeCell ref="K53:M53"/>
    <mergeCell ref="K54:M54"/>
    <mergeCell ref="K55:M55"/>
    <mergeCell ref="K56:M56"/>
    <mergeCell ref="K57:M57"/>
    <mergeCell ref="K58:M58"/>
    <mergeCell ref="K47:M47"/>
    <mergeCell ref="K48:M48"/>
    <mergeCell ref="K49:M49"/>
    <mergeCell ref="K50:M50"/>
    <mergeCell ref="K51:M51"/>
    <mergeCell ref="K52:M52"/>
    <mergeCell ref="C93:E93"/>
    <mergeCell ref="C94:E94"/>
    <mergeCell ref="C95:E95"/>
    <mergeCell ref="K29:M29"/>
    <mergeCell ref="K30:M30"/>
    <mergeCell ref="K31:M31"/>
    <mergeCell ref="K32:M32"/>
    <mergeCell ref="K33:M33"/>
    <mergeCell ref="K34:M34"/>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C78:E78"/>
    <mergeCell ref="C79:E79"/>
    <mergeCell ref="C80:E80"/>
    <mergeCell ref="C69:E69"/>
    <mergeCell ref="C70:E70"/>
    <mergeCell ref="C71:E71"/>
    <mergeCell ref="C72:E72"/>
    <mergeCell ref="C73:E73"/>
    <mergeCell ref="C74:E74"/>
    <mergeCell ref="C62:E62"/>
    <mergeCell ref="C63:E63"/>
    <mergeCell ref="C64:E64"/>
    <mergeCell ref="C65:E65"/>
    <mergeCell ref="C66:E66"/>
    <mergeCell ref="C67:E67"/>
    <mergeCell ref="C56:E56"/>
    <mergeCell ref="C57:E57"/>
    <mergeCell ref="C58:E58"/>
    <mergeCell ref="C59:E59"/>
    <mergeCell ref="C60:E60"/>
    <mergeCell ref="C61:E61"/>
    <mergeCell ref="C53:E53"/>
    <mergeCell ref="C54:E54"/>
    <mergeCell ref="C55:E55"/>
    <mergeCell ref="C44:E44"/>
    <mergeCell ref="C45:E45"/>
    <mergeCell ref="C46:E46"/>
    <mergeCell ref="C47:E47"/>
    <mergeCell ref="C48:E48"/>
    <mergeCell ref="C49:E49"/>
    <mergeCell ref="C51:E51"/>
    <mergeCell ref="C52:E52"/>
    <mergeCell ref="C36:E36"/>
    <mergeCell ref="C37:E37"/>
    <mergeCell ref="K41:M41"/>
    <mergeCell ref="K42:M42"/>
    <mergeCell ref="K43:M43"/>
    <mergeCell ref="C29:E29"/>
    <mergeCell ref="B21:G21"/>
    <mergeCell ref="A27:M27"/>
    <mergeCell ref="C50:E50"/>
    <mergeCell ref="K44:M44"/>
    <mergeCell ref="K45:M45"/>
    <mergeCell ref="K46:M46"/>
    <mergeCell ref="K35:M35"/>
    <mergeCell ref="K36:M36"/>
    <mergeCell ref="K37:M37"/>
    <mergeCell ref="K38:M38"/>
    <mergeCell ref="K39:M39"/>
    <mergeCell ref="K40:M40"/>
    <mergeCell ref="A4:M4"/>
    <mergeCell ref="A2:M2"/>
    <mergeCell ref="C6:I6"/>
    <mergeCell ref="D8:M8"/>
    <mergeCell ref="D10:M10"/>
    <mergeCell ref="D12:M12"/>
    <mergeCell ref="B97:M97"/>
    <mergeCell ref="E16:M16"/>
    <mergeCell ref="D18:E18"/>
    <mergeCell ref="J18:M18"/>
    <mergeCell ref="A25:M25"/>
    <mergeCell ref="J21:M21"/>
    <mergeCell ref="C38:E38"/>
    <mergeCell ref="C39:E39"/>
    <mergeCell ref="C40:E40"/>
    <mergeCell ref="C41:E41"/>
    <mergeCell ref="C42:E42"/>
    <mergeCell ref="C43:E43"/>
    <mergeCell ref="C30:E30"/>
    <mergeCell ref="C31:E31"/>
    <mergeCell ref="C32:E32"/>
    <mergeCell ref="C33:E33"/>
    <mergeCell ref="C34:E34"/>
    <mergeCell ref="C35:E35"/>
  </mergeCells>
  <hyperlinks>
    <hyperlink ref="A2" r:id="rId2"/>
    <hyperlink ref="A2:M2" location="'Cost Certification Guideline'!Print_Area" display="CHFA Cost Certification Preparation Guideline"/>
  </hyperlinks>
  <printOptions horizontalCentered="1"/>
  <pageMargins left="0" right="0" top="0.5" bottom="0.5" header="0.3" footer="0.3"/>
  <pageSetup paperSize="5" scale="54" orientation="portrait" r:id="rId3"/>
  <headerFooter differentFirst="1">
    <oddHeader xml:space="preserve">&amp;RPage 2 of 2
</oddHeader>
    <oddFooter>&amp;L&amp;9Revised March 2017</oddFooter>
    <firstHeader>&amp;RPage 1 of 2</firstHeader>
  </headerFooter>
  <rowBreaks count="1" manualBreakCount="1">
    <brk id="98" max="12" man="1"/>
  </row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fitToPage="1"/>
  </sheetPr>
  <dimension ref="A1:M336"/>
  <sheetViews>
    <sheetView showFormulas="1" showWhiteSpace="0" topLeftCell="A52" zoomScale="70" zoomScaleNormal="70" zoomScalePageLayoutView="70" workbookViewId="0">
      <selection activeCell="G84" sqref="G84"/>
    </sheetView>
  </sheetViews>
  <sheetFormatPr defaultColWidth="8.84375" defaultRowHeight="17.5" x14ac:dyDescent="0.35"/>
  <cols>
    <col min="1" max="2" width="6.23046875" style="47" customWidth="1"/>
    <col min="3" max="3" width="49.84375" style="47" customWidth="1"/>
    <col min="4" max="5" width="22.765625" style="123" customWidth="1"/>
    <col min="6" max="6" width="22.765625" style="176" customWidth="1"/>
    <col min="7" max="7" width="22.765625" style="124" customWidth="1"/>
    <col min="8" max="8" width="33.53515625" style="47" customWidth="1"/>
    <col min="9" max="9" width="18.23046875" style="47" customWidth="1"/>
    <col min="10" max="10" width="17.3046875" style="47" hidden="1" customWidth="1"/>
    <col min="11" max="11" width="15.23046875" style="47" bestFit="1" customWidth="1"/>
    <col min="12" max="12" width="10.53515625" style="47" customWidth="1"/>
    <col min="13" max="13" width="12.765625" style="47" customWidth="1"/>
    <col min="14" max="14" width="14" style="47" customWidth="1"/>
    <col min="15" max="15" width="9.3046875" style="47" customWidth="1"/>
    <col min="16" max="16" width="11.4609375" style="47" customWidth="1"/>
    <col min="17" max="17" width="3.4609375" style="47" customWidth="1"/>
    <col min="18" max="18" width="13.4609375" style="47" customWidth="1"/>
    <col min="19" max="19" width="11.4609375" style="47" customWidth="1"/>
    <col min="20" max="22" width="8.84375" style="47"/>
    <col min="23" max="23" width="22.84375" style="47" customWidth="1"/>
    <col min="24" max="25" width="12.3046875" style="47" customWidth="1"/>
    <col min="26" max="26" width="13.23046875" style="47" customWidth="1"/>
    <col min="27" max="27" width="12.84375" style="47" customWidth="1"/>
    <col min="28" max="28" width="12.23046875" style="47" customWidth="1"/>
    <col min="29" max="29" width="3.765625" style="47" customWidth="1"/>
    <col min="30" max="30" width="13.53515625" style="47" customWidth="1"/>
    <col min="31" max="31" width="11.765625" style="47" customWidth="1"/>
    <col min="32" max="16384" width="8.84375" style="47"/>
  </cols>
  <sheetData>
    <row r="1" spans="1:10" x14ac:dyDescent="0.35">
      <c r="A1" s="160" t="str">
        <f>'Gen.Contr. Cert. of Actual Cost'!A1:D1</f>
        <v>Version 2021</v>
      </c>
    </row>
    <row r="2" spans="1:10" x14ac:dyDescent="0.35">
      <c r="A2" s="160"/>
    </row>
    <row r="3" spans="1:10" x14ac:dyDescent="0.35">
      <c r="A3" s="160"/>
    </row>
    <row r="4" spans="1:10" x14ac:dyDescent="0.35">
      <c r="A4" s="160"/>
    </row>
    <row r="5" spans="1:10" ht="23.25" customHeight="1" x14ac:dyDescent="0.35">
      <c r="A5" s="811" t="s">
        <v>387</v>
      </c>
      <c r="B5" s="811"/>
      <c r="C5" s="811"/>
      <c r="D5" s="811"/>
      <c r="E5" s="811"/>
      <c r="F5" s="811"/>
      <c r="G5" s="811"/>
      <c r="H5" s="811"/>
    </row>
    <row r="6" spans="1:10" s="119" customFormat="1" ht="23.25" customHeight="1" x14ac:dyDescent="0.35">
      <c r="A6" s="811" t="s">
        <v>7</v>
      </c>
      <c r="B6" s="811"/>
      <c r="C6" s="811"/>
      <c r="D6" s="811"/>
      <c r="E6" s="811"/>
      <c r="F6" s="811"/>
      <c r="G6" s="811"/>
      <c r="H6" s="811"/>
      <c r="I6" s="6"/>
      <c r="J6" s="6"/>
    </row>
    <row r="7" spans="1:10" s="119" customFormat="1" ht="23.25" customHeight="1" x14ac:dyDescent="0.35">
      <c r="B7" s="6"/>
      <c r="C7" s="6"/>
      <c r="D7" s="118" t="s">
        <v>108</v>
      </c>
      <c r="E7" s="6">
        <f>'Gen.Contr. Cert. of Actual Cost'!D10</f>
        <v>0</v>
      </c>
      <c r="F7" s="175"/>
      <c r="G7" s="118"/>
      <c r="H7" s="120"/>
    </row>
    <row r="8" spans="1:10" s="119" customFormat="1" ht="23.25" customHeight="1" x14ac:dyDescent="0.35">
      <c r="B8" s="6"/>
      <c r="C8" s="6"/>
      <c r="D8" s="118" t="s">
        <v>107</v>
      </c>
      <c r="E8" s="6">
        <f>'Gen.Contr. Cert. of Actual Cost'!D12:M12</f>
        <v>0</v>
      </c>
    </row>
    <row r="9" spans="1:10" s="119" customFormat="1" ht="23.25" customHeight="1" x14ac:dyDescent="0.35">
      <c r="B9" s="6"/>
      <c r="C9" s="6"/>
      <c r="D9" s="118" t="s">
        <v>109</v>
      </c>
      <c r="E9" s="286">
        <f>'Gen.Contr. Cert. of Actual Cost'!E14</f>
        <v>0</v>
      </c>
      <c r="F9" s="817"/>
      <c r="I9" s="532"/>
    </row>
    <row r="10" spans="1:10" s="119" customFormat="1" ht="23.25" customHeight="1" x14ac:dyDescent="0.35">
      <c r="B10" s="6"/>
      <c r="C10" s="6"/>
      <c r="D10" s="118" t="s">
        <v>112</v>
      </c>
      <c r="E10" s="286">
        <f>'Gen.Contr. Cert. of Actual Cost'!J14</f>
        <v>0</v>
      </c>
      <c r="F10" s="817"/>
      <c r="G10" s="818" t="s">
        <v>598</v>
      </c>
      <c r="H10" s="818"/>
    </row>
    <row r="11" spans="1:10" s="119" customFormat="1" ht="23.25" customHeight="1" x14ac:dyDescent="0.35">
      <c r="B11" s="6"/>
      <c r="C11" s="6"/>
      <c r="D11" s="118"/>
      <c r="E11" s="22"/>
    </row>
    <row r="12" spans="1:10" x14ac:dyDescent="0.35">
      <c r="A12" s="121"/>
      <c r="B12" s="121"/>
      <c r="C12" s="122"/>
      <c r="G12" s="123"/>
    </row>
    <row r="13" spans="1:10" s="49" customFormat="1" ht="22.5" customHeight="1" x14ac:dyDescent="0.35">
      <c r="A13" s="125" t="s">
        <v>82</v>
      </c>
      <c r="B13" s="125" t="s">
        <v>83</v>
      </c>
      <c r="C13" s="125" t="s">
        <v>84</v>
      </c>
      <c r="D13" s="126" t="s">
        <v>85</v>
      </c>
      <c r="E13" s="127" t="s">
        <v>86</v>
      </c>
      <c r="F13" s="126" t="s">
        <v>87</v>
      </c>
      <c r="G13" s="127" t="s">
        <v>88</v>
      </c>
      <c r="H13" s="126" t="s">
        <v>89</v>
      </c>
      <c r="I13" s="121"/>
      <c r="J13" s="121"/>
    </row>
    <row r="14" spans="1:10" ht="52.5" x14ac:dyDescent="0.35">
      <c r="A14" s="145" t="s">
        <v>32</v>
      </c>
      <c r="B14" s="145" t="s">
        <v>33</v>
      </c>
      <c r="C14" s="145" t="s">
        <v>19</v>
      </c>
      <c r="D14" s="127" t="s">
        <v>386</v>
      </c>
      <c r="E14" s="127" t="s">
        <v>374</v>
      </c>
      <c r="F14" s="812" t="s">
        <v>12</v>
      </c>
      <c r="G14" s="813"/>
      <c r="H14" s="814"/>
      <c r="I14" s="129"/>
    </row>
    <row r="15" spans="1:10" ht="23.15" customHeight="1" x14ac:dyDescent="0.35">
      <c r="A15" s="134">
        <v>1</v>
      </c>
      <c r="B15" s="134">
        <v>2</v>
      </c>
      <c r="C15" s="135" t="s">
        <v>74</v>
      </c>
      <c r="D15" s="480">
        <v>0</v>
      </c>
      <c r="E15" s="190">
        <f>'Gen.Contr. Cert. of Actual Cost'!J30</f>
        <v>0</v>
      </c>
      <c r="F15" s="252"/>
      <c r="G15" s="253"/>
      <c r="H15" s="254"/>
    </row>
    <row r="16" spans="1:10" ht="23.15" customHeight="1" x14ac:dyDescent="0.35">
      <c r="A16" s="133">
        <v>2</v>
      </c>
      <c r="B16" s="133">
        <v>2</v>
      </c>
      <c r="C16" s="136" t="s">
        <v>34</v>
      </c>
      <c r="D16" s="456">
        <v>0</v>
      </c>
      <c r="E16" s="191">
        <f>'Gen.Contr. Cert. of Actual Cost'!J31</f>
        <v>0</v>
      </c>
      <c r="F16" s="815"/>
      <c r="G16" s="816"/>
      <c r="H16" s="444"/>
      <c r="J16" s="47" t="s">
        <v>484</v>
      </c>
    </row>
    <row r="17" spans="1:10" ht="23.15" customHeight="1" x14ac:dyDescent="0.35">
      <c r="A17" s="133">
        <v>3</v>
      </c>
      <c r="B17" s="133">
        <v>2</v>
      </c>
      <c r="C17" s="136" t="s">
        <v>35</v>
      </c>
      <c r="D17" s="456">
        <v>0</v>
      </c>
      <c r="E17" s="191">
        <f>'Gen.Contr. Cert. of Actual Cost'!J32</f>
        <v>0</v>
      </c>
      <c r="F17" s="180"/>
      <c r="G17" s="255"/>
      <c r="H17" s="256"/>
      <c r="J17" s="47" t="s">
        <v>485</v>
      </c>
    </row>
    <row r="18" spans="1:10" ht="23.15" customHeight="1" x14ac:dyDescent="0.35">
      <c r="A18" s="133">
        <v>4</v>
      </c>
      <c r="B18" s="133">
        <v>2</v>
      </c>
      <c r="C18" s="136" t="s">
        <v>75</v>
      </c>
      <c r="D18" s="456">
        <v>0</v>
      </c>
      <c r="E18" s="191">
        <f>'Gen.Contr. Cert. of Actual Cost'!J33</f>
        <v>0</v>
      </c>
      <c r="F18" s="100"/>
      <c r="G18" s="137"/>
      <c r="H18" s="132"/>
    </row>
    <row r="19" spans="1:10" ht="23.15" customHeight="1" x14ac:dyDescent="0.35">
      <c r="A19" s="133">
        <v>5</v>
      </c>
      <c r="B19" s="133">
        <v>2</v>
      </c>
      <c r="C19" s="136" t="s">
        <v>76</v>
      </c>
      <c r="D19" s="456">
        <v>0</v>
      </c>
      <c r="E19" s="191">
        <f>'Gen.Contr. Cert. of Actual Cost'!J34</f>
        <v>0</v>
      </c>
      <c r="F19" s="177"/>
      <c r="G19" s="137"/>
      <c r="H19" s="132"/>
    </row>
    <row r="20" spans="1:10" ht="23.15" customHeight="1" x14ac:dyDescent="0.35">
      <c r="A20" s="133">
        <v>6</v>
      </c>
      <c r="B20" s="133">
        <v>2</v>
      </c>
      <c r="C20" s="136" t="s">
        <v>36</v>
      </c>
      <c r="D20" s="456">
        <v>0</v>
      </c>
      <c r="E20" s="191">
        <f>'Gen.Contr. Cert. of Actual Cost'!J35</f>
        <v>0</v>
      </c>
      <c r="F20" s="180"/>
      <c r="G20" s="255"/>
      <c r="H20" s="256"/>
    </row>
    <row r="21" spans="1:10" ht="23.15" customHeight="1" x14ac:dyDescent="0.35">
      <c r="A21" s="133">
        <v>7</v>
      </c>
      <c r="B21" s="133">
        <v>2</v>
      </c>
      <c r="C21" s="136" t="s">
        <v>37</v>
      </c>
      <c r="D21" s="456">
        <v>0</v>
      </c>
      <c r="E21" s="191">
        <f>'Gen.Contr. Cert. of Actual Cost'!J36</f>
        <v>0</v>
      </c>
      <c r="F21" s="180"/>
      <c r="G21" s="255"/>
      <c r="H21" s="256"/>
    </row>
    <row r="22" spans="1:10" ht="23.15" customHeight="1" x14ac:dyDescent="0.35">
      <c r="A22" s="133">
        <v>8</v>
      </c>
      <c r="B22" s="133">
        <v>2</v>
      </c>
      <c r="C22" s="136" t="s">
        <v>38</v>
      </c>
      <c r="D22" s="456">
        <v>0</v>
      </c>
      <c r="E22" s="191">
        <f>'Gen.Contr. Cert. of Actual Cost'!J37</f>
        <v>0</v>
      </c>
      <c r="F22" s="180"/>
      <c r="G22" s="255"/>
      <c r="H22" s="256"/>
    </row>
    <row r="23" spans="1:10" ht="23.15" customHeight="1" x14ac:dyDescent="0.35">
      <c r="A23" s="133">
        <v>9</v>
      </c>
      <c r="B23" s="133">
        <v>2</v>
      </c>
      <c r="C23" s="136" t="s">
        <v>39</v>
      </c>
      <c r="D23" s="456">
        <v>0</v>
      </c>
      <c r="E23" s="191">
        <f>'Gen.Contr. Cert. of Actual Cost'!J38</f>
        <v>0</v>
      </c>
      <c r="F23" s="100"/>
      <c r="G23" s="137"/>
      <c r="H23" s="132"/>
    </row>
    <row r="24" spans="1:10" ht="23.15" customHeight="1" x14ac:dyDescent="0.35">
      <c r="A24" s="133">
        <v>10</v>
      </c>
      <c r="B24" s="133">
        <v>2</v>
      </c>
      <c r="C24" s="136" t="s">
        <v>150</v>
      </c>
      <c r="D24" s="456">
        <v>0</v>
      </c>
      <c r="E24" s="191">
        <f>'Gen.Contr. Cert. of Actual Cost'!J39</f>
        <v>0</v>
      </c>
      <c r="F24" s="177"/>
      <c r="G24" s="137"/>
      <c r="H24" s="132"/>
    </row>
    <row r="25" spans="1:10" ht="23.15" customHeight="1" x14ac:dyDescent="0.35">
      <c r="A25" s="133">
        <v>11</v>
      </c>
      <c r="B25" s="133">
        <v>3</v>
      </c>
      <c r="C25" s="136" t="s">
        <v>40</v>
      </c>
      <c r="D25" s="456">
        <v>0</v>
      </c>
      <c r="E25" s="191">
        <f>'Gen.Contr. Cert. of Actual Cost'!J40</f>
        <v>0</v>
      </c>
      <c r="F25" s="180"/>
      <c r="G25" s="255"/>
      <c r="H25" s="256"/>
    </row>
    <row r="26" spans="1:10" ht="23.15" customHeight="1" x14ac:dyDescent="0.35">
      <c r="A26" s="133">
        <v>12</v>
      </c>
      <c r="B26" s="133">
        <v>3</v>
      </c>
      <c r="C26" s="136" t="s">
        <v>164</v>
      </c>
      <c r="D26" s="456">
        <v>0</v>
      </c>
      <c r="E26" s="191">
        <f>'Gen.Contr. Cert. of Actual Cost'!J41</f>
        <v>0</v>
      </c>
      <c r="F26" s="180"/>
      <c r="G26" s="255"/>
      <c r="H26" s="256"/>
    </row>
    <row r="27" spans="1:10" ht="23.15" customHeight="1" x14ac:dyDescent="0.35">
      <c r="A27" s="133">
        <v>13</v>
      </c>
      <c r="B27" s="133">
        <v>4</v>
      </c>
      <c r="C27" s="136" t="s">
        <v>41</v>
      </c>
      <c r="D27" s="456">
        <v>0</v>
      </c>
      <c r="E27" s="191">
        <f>'Gen.Contr. Cert. of Actual Cost'!J42</f>
        <v>0</v>
      </c>
      <c r="F27" s="180"/>
      <c r="G27" s="255"/>
      <c r="H27" s="256"/>
    </row>
    <row r="28" spans="1:10" ht="23.15" customHeight="1" x14ac:dyDescent="0.35">
      <c r="A28" s="133">
        <v>14</v>
      </c>
      <c r="B28" s="133">
        <v>4</v>
      </c>
      <c r="C28" s="136" t="s">
        <v>163</v>
      </c>
      <c r="D28" s="456">
        <v>0</v>
      </c>
      <c r="E28" s="191">
        <f>'Gen.Contr. Cert. of Actual Cost'!J43</f>
        <v>0</v>
      </c>
      <c r="F28" s="100"/>
      <c r="G28" s="139"/>
      <c r="H28" s="140"/>
    </row>
    <row r="29" spans="1:10" ht="23.15" customHeight="1" x14ac:dyDescent="0.35">
      <c r="A29" s="133">
        <v>15</v>
      </c>
      <c r="B29" s="133">
        <v>5</v>
      </c>
      <c r="C29" s="136" t="s">
        <v>42</v>
      </c>
      <c r="D29" s="456">
        <v>0</v>
      </c>
      <c r="E29" s="191">
        <f>'Gen.Contr. Cert. of Actual Cost'!J44</f>
        <v>0</v>
      </c>
      <c r="F29" s="100"/>
      <c r="G29" s="137"/>
      <c r="H29" s="132"/>
      <c r="J29" s="141"/>
    </row>
    <row r="30" spans="1:10" ht="23.15" customHeight="1" x14ac:dyDescent="0.35">
      <c r="A30" s="133">
        <v>16</v>
      </c>
      <c r="B30" s="133">
        <v>5</v>
      </c>
      <c r="C30" s="136" t="s">
        <v>162</v>
      </c>
      <c r="D30" s="456">
        <v>0</v>
      </c>
      <c r="E30" s="191">
        <f>'Gen.Contr. Cert. of Actual Cost'!J45</f>
        <v>0</v>
      </c>
      <c r="F30" s="180"/>
      <c r="G30" s="255"/>
      <c r="H30" s="256"/>
      <c r="J30" s="141"/>
    </row>
    <row r="31" spans="1:10" ht="23.15" customHeight="1" x14ac:dyDescent="0.35">
      <c r="A31" s="133">
        <v>17</v>
      </c>
      <c r="B31" s="133">
        <v>6</v>
      </c>
      <c r="C31" s="136" t="s">
        <v>43</v>
      </c>
      <c r="D31" s="456">
        <v>0</v>
      </c>
      <c r="E31" s="191">
        <f>'Gen.Contr. Cert. of Actual Cost'!J46</f>
        <v>0</v>
      </c>
      <c r="F31" s="180"/>
      <c r="G31" s="255"/>
      <c r="H31" s="256"/>
    </row>
    <row r="32" spans="1:10" ht="23.15" customHeight="1" x14ac:dyDescent="0.35">
      <c r="A32" s="133">
        <v>18</v>
      </c>
      <c r="B32" s="133">
        <v>6</v>
      </c>
      <c r="C32" s="136" t="s">
        <v>44</v>
      </c>
      <c r="D32" s="456">
        <v>0</v>
      </c>
      <c r="E32" s="191">
        <f>'Gen.Contr. Cert. of Actual Cost'!J47</f>
        <v>0</v>
      </c>
      <c r="F32" s="180"/>
      <c r="G32" s="255"/>
      <c r="H32" s="256"/>
    </row>
    <row r="33" spans="1:8" ht="23.15" customHeight="1" x14ac:dyDescent="0.35">
      <c r="A33" s="133">
        <v>19</v>
      </c>
      <c r="B33" s="133">
        <v>6</v>
      </c>
      <c r="C33" s="136" t="s">
        <v>161</v>
      </c>
      <c r="D33" s="456">
        <v>0</v>
      </c>
      <c r="E33" s="191">
        <f>'Gen.Contr. Cert. of Actual Cost'!J48</f>
        <v>0</v>
      </c>
      <c r="F33" s="100"/>
      <c r="G33" s="139"/>
      <c r="H33" s="140"/>
    </row>
    <row r="34" spans="1:8" ht="23.15" customHeight="1" x14ac:dyDescent="0.35">
      <c r="A34" s="133">
        <v>20</v>
      </c>
      <c r="B34" s="133">
        <v>7</v>
      </c>
      <c r="C34" s="136" t="s">
        <v>45</v>
      </c>
      <c r="D34" s="456">
        <v>0</v>
      </c>
      <c r="E34" s="191">
        <f>'Gen.Contr. Cert. of Actual Cost'!J49</f>
        <v>0</v>
      </c>
      <c r="F34" s="179"/>
      <c r="G34" s="137"/>
      <c r="H34" s="132"/>
    </row>
    <row r="35" spans="1:8" ht="23.15" customHeight="1" x14ac:dyDescent="0.35">
      <c r="A35" s="133">
        <v>21</v>
      </c>
      <c r="B35" s="133">
        <v>7</v>
      </c>
      <c r="C35" s="136" t="s">
        <v>46</v>
      </c>
      <c r="D35" s="456">
        <v>0</v>
      </c>
      <c r="E35" s="191">
        <f>'Gen.Contr. Cert. of Actual Cost'!J50</f>
        <v>0</v>
      </c>
      <c r="F35" s="180"/>
      <c r="G35" s="255"/>
      <c r="H35" s="256"/>
    </row>
    <row r="36" spans="1:8" ht="23.15" customHeight="1" x14ac:dyDescent="0.35">
      <c r="A36" s="133">
        <v>22</v>
      </c>
      <c r="B36" s="133">
        <v>7</v>
      </c>
      <c r="C36" s="136" t="s">
        <v>47</v>
      </c>
      <c r="D36" s="456">
        <v>0</v>
      </c>
      <c r="E36" s="191">
        <f>'Gen.Contr. Cert. of Actual Cost'!J51</f>
        <v>0</v>
      </c>
      <c r="F36" s="180"/>
      <c r="G36" s="255"/>
      <c r="H36" s="256"/>
    </row>
    <row r="37" spans="1:8" ht="23.15" customHeight="1" x14ac:dyDescent="0.35">
      <c r="A37" s="133">
        <v>23</v>
      </c>
      <c r="B37" s="133">
        <v>7</v>
      </c>
      <c r="C37" s="136" t="s">
        <v>77</v>
      </c>
      <c r="D37" s="456">
        <v>0</v>
      </c>
      <c r="E37" s="191">
        <f>'Gen.Contr. Cert. of Actual Cost'!J52</f>
        <v>0</v>
      </c>
      <c r="F37" s="180"/>
      <c r="G37" s="255"/>
      <c r="H37" s="256"/>
    </row>
    <row r="38" spans="1:8" ht="23.15" customHeight="1" x14ac:dyDescent="0.35">
      <c r="A38" s="133">
        <v>24</v>
      </c>
      <c r="B38" s="133">
        <v>7</v>
      </c>
      <c r="C38" s="136" t="s">
        <v>78</v>
      </c>
      <c r="D38" s="456">
        <v>0</v>
      </c>
      <c r="E38" s="191">
        <f>'Gen.Contr. Cert. of Actual Cost'!J53</f>
        <v>0</v>
      </c>
      <c r="F38" s="179"/>
      <c r="G38" s="137"/>
      <c r="H38" s="132"/>
    </row>
    <row r="39" spans="1:8" ht="23.15" customHeight="1" x14ac:dyDescent="0.35">
      <c r="A39" s="133">
        <v>25</v>
      </c>
      <c r="B39" s="133">
        <v>7</v>
      </c>
      <c r="C39" s="136" t="s">
        <v>160</v>
      </c>
      <c r="D39" s="456">
        <v>0</v>
      </c>
      <c r="E39" s="191">
        <f>'Gen.Contr. Cert. of Actual Cost'!J54</f>
        <v>0</v>
      </c>
      <c r="F39" s="100"/>
      <c r="G39" s="139"/>
      <c r="H39" s="140"/>
    </row>
    <row r="40" spans="1:8" ht="23.15" customHeight="1" x14ac:dyDescent="0.35">
      <c r="A40" s="133">
        <v>26</v>
      </c>
      <c r="B40" s="133">
        <v>8</v>
      </c>
      <c r="C40" s="136" t="s">
        <v>48</v>
      </c>
      <c r="D40" s="456">
        <v>0</v>
      </c>
      <c r="E40" s="191">
        <f>'Gen.Contr. Cert. of Actual Cost'!J55</f>
        <v>0</v>
      </c>
      <c r="F40" s="180"/>
      <c r="G40" s="255"/>
      <c r="H40" s="256"/>
    </row>
    <row r="41" spans="1:8" ht="23.15" customHeight="1" x14ac:dyDescent="0.35">
      <c r="A41" s="133">
        <v>27</v>
      </c>
      <c r="B41" s="133">
        <v>8</v>
      </c>
      <c r="C41" s="136" t="s">
        <v>49</v>
      </c>
      <c r="D41" s="456">
        <v>0</v>
      </c>
      <c r="E41" s="191">
        <f>'Gen.Contr. Cert. of Actual Cost'!J56</f>
        <v>0</v>
      </c>
      <c r="F41" s="180"/>
      <c r="G41" s="255"/>
      <c r="H41" s="256"/>
    </row>
    <row r="42" spans="1:8" ht="23.15" customHeight="1" x14ac:dyDescent="0.35">
      <c r="A42" s="133">
        <v>28</v>
      </c>
      <c r="B42" s="133">
        <v>8</v>
      </c>
      <c r="C42" s="136" t="s">
        <v>159</v>
      </c>
      <c r="D42" s="456">
        <v>0</v>
      </c>
      <c r="E42" s="191">
        <f>'Gen.Contr. Cert. of Actual Cost'!J57</f>
        <v>0</v>
      </c>
      <c r="F42" s="180"/>
      <c r="G42" s="255"/>
      <c r="H42" s="256"/>
    </row>
    <row r="43" spans="1:8" ht="23.15" customHeight="1" x14ac:dyDescent="0.35">
      <c r="A43" s="133">
        <v>29</v>
      </c>
      <c r="B43" s="133">
        <v>9</v>
      </c>
      <c r="C43" s="136" t="s">
        <v>50</v>
      </c>
      <c r="D43" s="456">
        <v>0</v>
      </c>
      <c r="E43" s="191">
        <f>'Gen.Contr. Cert. of Actual Cost'!J58</f>
        <v>0</v>
      </c>
      <c r="F43" s="179"/>
      <c r="G43" s="137"/>
      <c r="H43" s="132"/>
    </row>
    <row r="44" spans="1:8" ht="23.15" customHeight="1" x14ac:dyDescent="0.35">
      <c r="A44" s="133">
        <v>30</v>
      </c>
      <c r="B44" s="133">
        <v>9</v>
      </c>
      <c r="C44" s="136" t="s">
        <v>51</v>
      </c>
      <c r="D44" s="456">
        <v>0</v>
      </c>
      <c r="E44" s="191">
        <f>'Gen.Contr. Cert. of Actual Cost'!J59</f>
        <v>0</v>
      </c>
      <c r="F44" s="179"/>
      <c r="G44" s="137"/>
      <c r="H44" s="132"/>
    </row>
    <row r="45" spans="1:8" ht="23.15" customHeight="1" x14ac:dyDescent="0.35">
      <c r="A45" s="133">
        <v>31</v>
      </c>
      <c r="B45" s="133">
        <v>9</v>
      </c>
      <c r="C45" s="136" t="s">
        <v>52</v>
      </c>
      <c r="D45" s="456">
        <v>0</v>
      </c>
      <c r="E45" s="191">
        <f>'Gen.Contr. Cert. of Actual Cost'!J60</f>
        <v>0</v>
      </c>
      <c r="F45" s="180"/>
      <c r="G45" s="255"/>
      <c r="H45" s="256"/>
    </row>
    <row r="46" spans="1:8" ht="23.15" customHeight="1" x14ac:dyDescent="0.35">
      <c r="A46" s="133">
        <v>32</v>
      </c>
      <c r="B46" s="133">
        <v>9</v>
      </c>
      <c r="C46" s="136" t="s">
        <v>79</v>
      </c>
      <c r="D46" s="456">
        <v>0</v>
      </c>
      <c r="E46" s="191">
        <f>'Gen.Contr. Cert. of Actual Cost'!J61</f>
        <v>0</v>
      </c>
      <c r="F46" s="180"/>
      <c r="G46" s="255"/>
      <c r="H46" s="256"/>
    </row>
    <row r="47" spans="1:8" ht="23.15" customHeight="1" x14ac:dyDescent="0.35">
      <c r="A47" s="133">
        <v>33</v>
      </c>
      <c r="B47" s="133">
        <v>9</v>
      </c>
      <c r="C47" s="136" t="s">
        <v>105</v>
      </c>
      <c r="D47" s="456">
        <v>0</v>
      </c>
      <c r="E47" s="191">
        <f>'Gen.Contr. Cert. of Actual Cost'!J62</f>
        <v>0</v>
      </c>
      <c r="F47" s="180"/>
      <c r="G47" s="255"/>
      <c r="H47" s="256"/>
    </row>
    <row r="48" spans="1:8" ht="23.15" customHeight="1" x14ac:dyDescent="0.35">
      <c r="A48" s="133">
        <v>34</v>
      </c>
      <c r="B48" s="133">
        <v>9</v>
      </c>
      <c r="C48" s="136" t="s">
        <v>53</v>
      </c>
      <c r="D48" s="456">
        <v>0</v>
      </c>
      <c r="E48" s="191">
        <f>'Gen.Contr. Cert. of Actual Cost'!J63</f>
        <v>0</v>
      </c>
      <c r="F48" s="179"/>
      <c r="G48" s="137"/>
      <c r="H48" s="132"/>
    </row>
    <row r="49" spans="1:9" ht="23.15" customHeight="1" x14ac:dyDescent="0.35">
      <c r="A49" s="133">
        <v>35</v>
      </c>
      <c r="B49" s="133">
        <v>9</v>
      </c>
      <c r="C49" s="136" t="s">
        <v>54</v>
      </c>
      <c r="D49" s="456">
        <v>0</v>
      </c>
      <c r="E49" s="191">
        <f>'Gen.Contr. Cert. of Actual Cost'!J64</f>
        <v>0</v>
      </c>
      <c r="F49" s="180"/>
      <c r="G49" s="137"/>
      <c r="H49" s="132"/>
    </row>
    <row r="50" spans="1:9" ht="23.15" customHeight="1" x14ac:dyDescent="0.35">
      <c r="A50" s="133">
        <v>36</v>
      </c>
      <c r="B50" s="133">
        <v>9</v>
      </c>
      <c r="C50" s="136" t="s">
        <v>158</v>
      </c>
      <c r="D50" s="456">
        <v>0</v>
      </c>
      <c r="E50" s="191">
        <f>'Gen.Contr. Cert. of Actual Cost'!J65</f>
        <v>0</v>
      </c>
      <c r="F50" s="180"/>
      <c r="G50" s="139"/>
      <c r="H50" s="140"/>
    </row>
    <row r="51" spans="1:9" ht="23.15" customHeight="1" x14ac:dyDescent="0.35">
      <c r="A51" s="133">
        <v>37</v>
      </c>
      <c r="B51" s="133">
        <v>10</v>
      </c>
      <c r="C51" s="136" t="s">
        <v>55</v>
      </c>
      <c r="D51" s="456">
        <v>0</v>
      </c>
      <c r="E51" s="191">
        <f>'Gen.Contr. Cert. of Actual Cost'!J66</f>
        <v>0</v>
      </c>
      <c r="F51" s="180"/>
      <c r="G51" s="137"/>
      <c r="H51" s="132"/>
    </row>
    <row r="52" spans="1:9" ht="23.15" customHeight="1" x14ac:dyDescent="0.35">
      <c r="A52" s="133">
        <v>38</v>
      </c>
      <c r="B52" s="133">
        <v>10</v>
      </c>
      <c r="C52" s="136" t="s">
        <v>56</v>
      </c>
      <c r="D52" s="456">
        <v>0</v>
      </c>
      <c r="E52" s="191">
        <f>'Gen.Contr. Cert. of Actual Cost'!J67</f>
        <v>0</v>
      </c>
      <c r="F52" s="179"/>
      <c r="G52" s="137"/>
      <c r="H52" s="132"/>
    </row>
    <row r="53" spans="1:9" ht="23.15" customHeight="1" x14ac:dyDescent="0.35">
      <c r="A53" s="133">
        <v>39</v>
      </c>
      <c r="B53" s="133">
        <v>10</v>
      </c>
      <c r="C53" s="136" t="s">
        <v>157</v>
      </c>
      <c r="D53" s="456">
        <v>0</v>
      </c>
      <c r="E53" s="191">
        <f>'Gen.Contr. Cert. of Actual Cost'!J68</f>
        <v>0</v>
      </c>
      <c r="F53" s="100"/>
      <c r="G53" s="139"/>
      <c r="H53" s="140"/>
    </row>
    <row r="54" spans="1:9" ht="23.15" customHeight="1" x14ac:dyDescent="0.35">
      <c r="A54" s="133">
        <v>40</v>
      </c>
      <c r="B54" s="133">
        <v>11</v>
      </c>
      <c r="C54" s="136" t="s">
        <v>80</v>
      </c>
      <c r="D54" s="456">
        <v>0</v>
      </c>
      <c r="E54" s="191">
        <f>'Gen.Contr. Cert. of Actual Cost'!J69</f>
        <v>0</v>
      </c>
      <c r="F54" s="180"/>
      <c r="G54" s="137"/>
      <c r="H54" s="132"/>
    </row>
    <row r="55" spans="1:9" ht="23.15" customHeight="1" x14ac:dyDescent="0.35">
      <c r="A55" s="133">
        <v>41</v>
      </c>
      <c r="B55" s="133">
        <v>11</v>
      </c>
      <c r="C55" s="136" t="s">
        <v>57</v>
      </c>
      <c r="D55" s="456">
        <v>0</v>
      </c>
      <c r="E55" s="191">
        <f>'Gen.Contr. Cert. of Actual Cost'!J70</f>
        <v>0</v>
      </c>
      <c r="F55" s="180"/>
      <c r="G55" s="137"/>
      <c r="H55" s="132"/>
    </row>
    <row r="56" spans="1:9" ht="23.15" customHeight="1" x14ac:dyDescent="0.35">
      <c r="A56" s="133">
        <v>42</v>
      </c>
      <c r="B56" s="133">
        <v>11</v>
      </c>
      <c r="C56" s="136" t="s">
        <v>58</v>
      </c>
      <c r="D56" s="456">
        <v>0</v>
      </c>
      <c r="E56" s="191">
        <f>'Gen.Contr. Cert. of Actual Cost'!J71</f>
        <v>0</v>
      </c>
      <c r="F56" s="180"/>
      <c r="G56" s="137"/>
      <c r="H56" s="132"/>
    </row>
    <row r="57" spans="1:9" ht="23.15" customHeight="1" x14ac:dyDescent="0.35">
      <c r="A57" s="133">
        <v>43</v>
      </c>
      <c r="B57" s="133">
        <v>11</v>
      </c>
      <c r="C57" s="136" t="s">
        <v>156</v>
      </c>
      <c r="D57" s="456">
        <v>0</v>
      </c>
      <c r="E57" s="191">
        <f>'Gen.Contr. Cert. of Actual Cost'!J72</f>
        <v>0</v>
      </c>
      <c r="F57" s="100"/>
      <c r="G57" s="139"/>
      <c r="H57" s="140"/>
    </row>
    <row r="58" spans="1:9" ht="23.15" customHeight="1" x14ac:dyDescent="0.35">
      <c r="A58" s="133">
        <v>44</v>
      </c>
      <c r="B58" s="133">
        <v>12</v>
      </c>
      <c r="C58" s="136" t="s">
        <v>59</v>
      </c>
      <c r="D58" s="456">
        <v>0</v>
      </c>
      <c r="E58" s="191">
        <f>'Gen.Contr. Cert. of Actual Cost'!J73</f>
        <v>0</v>
      </c>
      <c r="F58" s="142"/>
      <c r="G58" s="142"/>
      <c r="H58" s="143"/>
      <c r="I58" s="49"/>
    </row>
    <row r="59" spans="1:9" ht="23.15" customHeight="1" x14ac:dyDescent="0.35">
      <c r="A59" s="133">
        <v>45</v>
      </c>
      <c r="B59" s="133">
        <v>12</v>
      </c>
      <c r="C59" s="136" t="s">
        <v>155</v>
      </c>
      <c r="D59" s="456">
        <v>0</v>
      </c>
      <c r="E59" s="191">
        <f>'Gen.Contr. Cert. of Actual Cost'!J74</f>
        <v>0</v>
      </c>
      <c r="F59" s="180"/>
      <c r="G59" s="142"/>
      <c r="H59" s="143"/>
      <c r="I59" s="49"/>
    </row>
    <row r="60" spans="1:9" ht="23.15" customHeight="1" x14ac:dyDescent="0.35">
      <c r="A60" s="133">
        <v>46</v>
      </c>
      <c r="B60" s="133">
        <v>13</v>
      </c>
      <c r="C60" s="136" t="s">
        <v>81</v>
      </c>
      <c r="D60" s="456">
        <v>0</v>
      </c>
      <c r="E60" s="191">
        <f>'Gen.Contr. Cert. of Actual Cost'!J75</f>
        <v>0</v>
      </c>
      <c r="F60" s="180"/>
      <c r="G60" s="131"/>
      <c r="H60" s="144"/>
    </row>
    <row r="61" spans="1:9" ht="23.15" customHeight="1" x14ac:dyDescent="0.35">
      <c r="A61" s="133">
        <v>47</v>
      </c>
      <c r="B61" s="133">
        <v>13</v>
      </c>
      <c r="C61" s="136" t="s">
        <v>154</v>
      </c>
      <c r="D61" s="456">
        <v>0</v>
      </c>
      <c r="E61" s="191">
        <f>'Gen.Contr. Cert. of Actual Cost'!J76</f>
        <v>0</v>
      </c>
      <c r="F61" s="180"/>
      <c r="G61" s="131"/>
      <c r="H61" s="144"/>
    </row>
    <row r="62" spans="1:9" ht="23.15" customHeight="1" x14ac:dyDescent="0.35">
      <c r="A62" s="133">
        <v>48</v>
      </c>
      <c r="B62" s="133">
        <v>14</v>
      </c>
      <c r="C62" s="136" t="s">
        <v>60</v>
      </c>
      <c r="D62" s="456">
        <v>0</v>
      </c>
      <c r="E62" s="191">
        <f>'Gen.Contr. Cert. of Actual Cost'!J77</f>
        <v>0</v>
      </c>
      <c r="F62" s="131"/>
      <c r="G62" s="131"/>
      <c r="H62" s="144"/>
    </row>
    <row r="63" spans="1:9" ht="23.15" customHeight="1" x14ac:dyDescent="0.35">
      <c r="A63" s="133">
        <v>49</v>
      </c>
      <c r="B63" s="133">
        <v>14</v>
      </c>
      <c r="C63" s="136" t="s">
        <v>153</v>
      </c>
      <c r="D63" s="456">
        <v>0</v>
      </c>
      <c r="E63" s="191">
        <f>'Gen.Contr. Cert. of Actual Cost'!J78</f>
        <v>0</v>
      </c>
      <c r="F63" s="131"/>
      <c r="G63" s="131"/>
      <c r="H63" s="144"/>
    </row>
    <row r="64" spans="1:9" ht="23.15" customHeight="1" x14ac:dyDescent="0.35">
      <c r="A64" s="133">
        <v>50</v>
      </c>
      <c r="B64" s="133">
        <v>15</v>
      </c>
      <c r="C64" s="136" t="s">
        <v>61</v>
      </c>
      <c r="D64" s="456">
        <v>0</v>
      </c>
      <c r="E64" s="191">
        <f>'Gen.Contr. Cert. of Actual Cost'!J79</f>
        <v>0</v>
      </c>
      <c r="F64" s="180"/>
      <c r="G64" s="131"/>
      <c r="H64" s="144"/>
    </row>
    <row r="65" spans="1:13" ht="23.15" customHeight="1" x14ac:dyDescent="0.35">
      <c r="A65" s="133">
        <v>51</v>
      </c>
      <c r="B65" s="133">
        <v>15</v>
      </c>
      <c r="C65" s="136" t="s">
        <v>62</v>
      </c>
      <c r="D65" s="456">
        <v>0</v>
      </c>
      <c r="E65" s="191">
        <f>'Gen.Contr. Cert. of Actual Cost'!J80</f>
        <v>0</v>
      </c>
      <c r="F65" s="180"/>
      <c r="H65" s="138"/>
      <c r="K65" s="436"/>
    </row>
    <row r="66" spans="1:13" ht="23.15" customHeight="1" x14ac:dyDescent="0.35">
      <c r="A66" s="133">
        <v>52</v>
      </c>
      <c r="B66" s="133">
        <v>15</v>
      </c>
      <c r="C66" s="136" t="s">
        <v>63</v>
      </c>
      <c r="D66" s="456">
        <v>0</v>
      </c>
      <c r="E66" s="191">
        <f>'Gen.Contr. Cert. of Actual Cost'!J81</f>
        <v>0</v>
      </c>
      <c r="F66" s="180"/>
      <c r="G66" s="131"/>
      <c r="H66" s="138"/>
      <c r="I66" s="797"/>
      <c r="J66" s="798"/>
      <c r="K66" s="437"/>
    </row>
    <row r="67" spans="1:13" ht="23.15" customHeight="1" x14ac:dyDescent="0.35">
      <c r="A67" s="133">
        <v>53</v>
      </c>
      <c r="B67" s="133">
        <v>15</v>
      </c>
      <c r="C67" s="136" t="s">
        <v>64</v>
      </c>
      <c r="D67" s="456">
        <v>0</v>
      </c>
      <c r="E67" s="191">
        <f>'Gen.Contr. Cert. of Actual Cost'!J82</f>
        <v>0</v>
      </c>
      <c r="F67" s="174"/>
      <c r="G67" s="142"/>
      <c r="H67" s="143"/>
      <c r="I67" s="208"/>
      <c r="J67" s="209"/>
    </row>
    <row r="68" spans="1:13" ht="23.15" customHeight="1" x14ac:dyDescent="0.35">
      <c r="A68" s="133">
        <v>54</v>
      </c>
      <c r="B68" s="133">
        <v>15</v>
      </c>
      <c r="C68" s="136" t="s">
        <v>152</v>
      </c>
      <c r="D68" s="456">
        <v>0</v>
      </c>
      <c r="E68" s="191">
        <f>'Gen.Contr. Cert. of Actual Cost'!J83</f>
        <v>0</v>
      </c>
      <c r="F68" s="263" t="s">
        <v>87</v>
      </c>
      <c r="G68" s="263" t="s">
        <v>88</v>
      </c>
      <c r="H68" s="145" t="s">
        <v>89</v>
      </c>
      <c r="I68" s="208"/>
      <c r="J68" s="210"/>
      <c r="K68" s="212"/>
    </row>
    <row r="69" spans="1:13" ht="23.15" customHeight="1" x14ac:dyDescent="0.35">
      <c r="A69" s="133">
        <v>55</v>
      </c>
      <c r="B69" s="133">
        <v>16</v>
      </c>
      <c r="C69" s="136" t="s">
        <v>65</v>
      </c>
      <c r="D69" s="456">
        <v>0</v>
      </c>
      <c r="E69" s="191">
        <f>'Gen.Contr. Cert. of Actual Cost'!J84</f>
        <v>0</v>
      </c>
      <c r="F69" s="803" t="s">
        <v>483</v>
      </c>
      <c r="G69" s="261" t="s">
        <v>6</v>
      </c>
      <c r="H69" s="805" t="s">
        <v>12</v>
      </c>
      <c r="I69" s="206"/>
      <c r="J69" s="211"/>
      <c r="K69" s="212"/>
    </row>
    <row r="70" spans="1:13" ht="23.15" customHeight="1" x14ac:dyDescent="0.35">
      <c r="A70" s="133">
        <v>56</v>
      </c>
      <c r="B70" s="133">
        <v>16</v>
      </c>
      <c r="C70" s="136" t="s">
        <v>151</v>
      </c>
      <c r="D70" s="456">
        <v>0</v>
      </c>
      <c r="E70" s="191">
        <f>'Gen.Contr. Cert. of Actual Cost'!J85</f>
        <v>0</v>
      </c>
      <c r="F70" s="804"/>
      <c r="G70" s="262" t="s">
        <v>486</v>
      </c>
      <c r="H70" s="806"/>
    </row>
    <row r="71" spans="1:13" ht="23.15" customHeight="1" x14ac:dyDescent="0.35">
      <c r="A71" s="133">
        <v>57</v>
      </c>
      <c r="B71" s="48"/>
      <c r="C71" s="146" t="s">
        <v>115</v>
      </c>
      <c r="D71" s="163">
        <f>SUM(D15:D70)</f>
        <v>0</v>
      </c>
      <c r="E71" s="192">
        <f>SUM(E15:E70)</f>
        <v>0</v>
      </c>
      <c r="F71" s="257">
        <f>D71</f>
        <v>0</v>
      </c>
      <c r="G71" s="257">
        <f>F71-E71</f>
        <v>0</v>
      </c>
      <c r="H71" s="257"/>
      <c r="I71" s="797"/>
      <c r="J71" s="798"/>
    </row>
    <row r="72" spans="1:13" ht="23.15" customHeight="1" x14ac:dyDescent="0.35">
      <c r="A72" s="133">
        <v>58</v>
      </c>
      <c r="B72" s="48"/>
      <c r="C72" s="435" t="s">
        <v>90</v>
      </c>
      <c r="D72" s="191">
        <v>0</v>
      </c>
      <c r="E72" s="191">
        <f>'Gen.Contr. Cert. of Actual Cost'!J87</f>
        <v>0</v>
      </c>
      <c r="F72" s="191">
        <f>D72</f>
        <v>0</v>
      </c>
      <c r="G72" s="191">
        <f>F72-E72</f>
        <v>0</v>
      </c>
      <c r="H72" s="264"/>
      <c r="I72" s="801"/>
      <c r="J72" s="802"/>
      <c r="K72" s="147"/>
    </row>
    <row r="73" spans="1:13" ht="23.15" customHeight="1" x14ac:dyDescent="0.35">
      <c r="A73" s="133">
        <v>59</v>
      </c>
      <c r="B73" s="48"/>
      <c r="C73" s="146" t="s">
        <v>325</v>
      </c>
      <c r="D73" s="163">
        <f>D71+D72</f>
        <v>0</v>
      </c>
      <c r="E73" s="163">
        <f>E71+E72</f>
        <v>0</v>
      </c>
      <c r="F73" s="163">
        <f>F71+F72</f>
        <v>0</v>
      </c>
      <c r="G73" s="163"/>
      <c r="H73" s="163"/>
      <c r="K73" s="147"/>
    </row>
    <row r="74" spans="1:13" ht="23.15" customHeight="1" x14ac:dyDescent="0.35">
      <c r="A74" s="133">
        <v>60</v>
      </c>
      <c r="B74" s="48"/>
      <c r="C74" s="136" t="s">
        <v>524</v>
      </c>
      <c r="D74" s="439">
        <v>0</v>
      </c>
      <c r="E74" s="440">
        <f>'Gen.Contr. Cert. of Actual Cost'!J89</f>
        <v>0</v>
      </c>
      <c r="F74" s="440">
        <f>D74</f>
        <v>0</v>
      </c>
      <c r="G74" s="501">
        <f>F74-E74</f>
        <v>0</v>
      </c>
      <c r="H74" s="258"/>
    </row>
    <row r="75" spans="1:13" ht="23.15" customHeight="1" x14ac:dyDescent="0.35">
      <c r="A75" s="133">
        <v>61</v>
      </c>
      <c r="B75" s="48"/>
      <c r="C75" s="146" t="s">
        <v>326</v>
      </c>
      <c r="D75" s="163">
        <f>D73+D74</f>
        <v>0</v>
      </c>
      <c r="E75" s="163">
        <f>E73+E74</f>
        <v>0</v>
      </c>
      <c r="F75" s="163">
        <f>F73+F74</f>
        <v>0</v>
      </c>
      <c r="G75" s="163"/>
      <c r="H75" s="133"/>
    </row>
    <row r="76" spans="1:13" ht="23.15" customHeight="1" x14ac:dyDescent="0.35">
      <c r="A76" s="133">
        <v>62</v>
      </c>
      <c r="B76" s="48"/>
      <c r="C76" s="136" t="s">
        <v>525</v>
      </c>
      <c r="D76" s="439">
        <v>0</v>
      </c>
      <c r="E76" s="440">
        <f>'Gen.Contr. Cert. of Actual Cost'!J91</f>
        <v>0</v>
      </c>
      <c r="F76" s="440">
        <f>D76</f>
        <v>0</v>
      </c>
      <c r="G76" s="501">
        <f>F76-E76</f>
        <v>0</v>
      </c>
      <c r="H76" s="133"/>
    </row>
    <row r="77" spans="1:13" ht="23.15" customHeight="1" x14ac:dyDescent="0.35">
      <c r="A77" s="133">
        <v>63</v>
      </c>
      <c r="B77" s="48"/>
      <c r="C77" s="136" t="s">
        <v>526</v>
      </c>
      <c r="D77" s="439">
        <v>0</v>
      </c>
      <c r="E77" s="440">
        <f>'Gen.Contr. Cert. of Actual Cost'!J92</f>
        <v>0</v>
      </c>
      <c r="F77" s="440">
        <f>D77</f>
        <v>0</v>
      </c>
      <c r="G77" s="501">
        <f>F77-E77</f>
        <v>0</v>
      </c>
      <c r="H77" s="133"/>
    </row>
    <row r="78" spans="1:13" ht="23.15" customHeight="1" x14ac:dyDescent="0.35">
      <c r="A78" s="48">
        <v>64</v>
      </c>
      <c r="B78" s="48"/>
      <c r="C78" s="146" t="s">
        <v>68</v>
      </c>
      <c r="D78" s="163">
        <f>D75+D76+D77</f>
        <v>0</v>
      </c>
      <c r="E78" s="163">
        <f>E75+E76+E77</f>
        <v>0</v>
      </c>
      <c r="F78" s="163">
        <f>F75+F76+F77</f>
        <v>0</v>
      </c>
      <c r="G78" s="163"/>
      <c r="H78" s="133"/>
      <c r="I78" s="148"/>
    </row>
    <row r="79" spans="1:13" ht="23.15" customHeight="1" x14ac:dyDescent="0.35">
      <c r="A79" s="48">
        <v>65</v>
      </c>
      <c r="B79" s="48"/>
      <c r="C79" s="149" t="s">
        <v>13</v>
      </c>
      <c r="D79" s="441">
        <v>0</v>
      </c>
      <c r="E79" s="442">
        <f>'Gen.Contr. Cert. of Actual Cost'!J94</f>
        <v>0</v>
      </c>
      <c r="F79" s="441">
        <f>D79</f>
        <v>0</v>
      </c>
      <c r="G79" s="501">
        <f>F79-E79</f>
        <v>0</v>
      </c>
      <c r="H79" s="133"/>
      <c r="M79" s="285">
        <f>E79-D79</f>
        <v>0</v>
      </c>
    </row>
    <row r="80" spans="1:13" ht="23.15" customHeight="1" x14ac:dyDescent="0.35">
      <c r="A80" s="48">
        <v>66</v>
      </c>
      <c r="B80" s="48"/>
      <c r="C80" s="181" t="s">
        <v>346</v>
      </c>
      <c r="D80" s="443"/>
      <c r="E80" s="442"/>
      <c r="F80" s="441">
        <f>-D80</f>
        <v>0</v>
      </c>
      <c r="G80" s="501">
        <f>F80-E80</f>
        <v>0</v>
      </c>
      <c r="H80" s="133"/>
    </row>
    <row r="81" spans="1:11" ht="23.15" customHeight="1" thickBot="1" x14ac:dyDescent="0.4">
      <c r="A81" s="184">
        <v>67</v>
      </c>
      <c r="B81" s="184"/>
      <c r="C81" s="185" t="s">
        <v>116</v>
      </c>
      <c r="D81" s="507">
        <f>D78+D79</f>
        <v>0</v>
      </c>
      <c r="E81" s="508">
        <f>+SUM(E78:E80)</f>
        <v>0</v>
      </c>
      <c r="F81" s="508">
        <f>+SUM(F78:F80)</f>
        <v>0</v>
      </c>
      <c r="G81" s="508">
        <f>+SUM(G78:G80)</f>
        <v>0</v>
      </c>
      <c r="H81" s="260"/>
      <c r="K81" s="148"/>
    </row>
    <row r="82" spans="1:11" s="49" customFormat="1" ht="23.15" customHeight="1" thickTop="1" x14ac:dyDescent="0.35">
      <c r="A82" s="183" t="s">
        <v>82</v>
      </c>
      <c r="B82" s="183" t="s">
        <v>83</v>
      </c>
      <c r="C82" s="183" t="s">
        <v>84</v>
      </c>
      <c r="D82" s="182" t="s">
        <v>85</v>
      </c>
      <c r="E82" s="182" t="s">
        <v>86</v>
      </c>
      <c r="F82" s="259" t="s">
        <v>87</v>
      </c>
      <c r="G82" s="259" t="s">
        <v>88</v>
      </c>
      <c r="H82" s="259"/>
    </row>
    <row r="83" spans="1:11" ht="23.15" customHeight="1" x14ac:dyDescent="0.35">
      <c r="A83" s="150"/>
      <c r="B83" s="121"/>
      <c r="C83" s="121"/>
      <c r="D83" s="151"/>
      <c r="E83" s="151"/>
      <c r="F83" s="178" t="s">
        <v>1</v>
      </c>
      <c r="G83" s="130"/>
      <c r="H83" s="152"/>
      <c r="I83" s="148"/>
    </row>
    <row r="84" spans="1:11" s="122" customFormat="1" ht="23.15" customHeight="1" x14ac:dyDescent="0.35">
      <c r="A84" s="128"/>
      <c r="B84" s="121"/>
      <c r="C84" s="799" t="s">
        <v>347</v>
      </c>
      <c r="D84" s="800"/>
      <c r="E84" s="800"/>
      <c r="F84" s="499">
        <f>F78</f>
        <v>0</v>
      </c>
      <c r="G84" s="130"/>
      <c r="H84" s="138"/>
    </row>
    <row r="85" spans="1:11" s="122" customFormat="1" ht="23.15" customHeight="1" x14ac:dyDescent="0.35">
      <c r="A85" s="128"/>
      <c r="B85" s="121"/>
      <c r="C85" s="799" t="s">
        <v>368</v>
      </c>
      <c r="D85" s="800"/>
      <c r="E85" s="800"/>
      <c r="F85" s="438">
        <f>SUM(F79:F80)</f>
        <v>0</v>
      </c>
      <c r="G85" s="130"/>
      <c r="H85" s="138"/>
    </row>
    <row r="86" spans="1:11" s="122" customFormat="1" ht="23.15" customHeight="1" thickBot="1" x14ac:dyDescent="0.4">
      <c r="A86" s="186"/>
      <c r="B86" s="187"/>
      <c r="C86" s="807" t="s">
        <v>348</v>
      </c>
      <c r="D86" s="808"/>
      <c r="E86" s="808"/>
      <c r="F86" s="500">
        <f>SUM(F84:F85)</f>
        <v>0</v>
      </c>
      <c r="G86" s="188"/>
      <c r="H86" s="189"/>
    </row>
    <row r="87" spans="1:11" s="122" customFormat="1" ht="23.15" customHeight="1" thickTop="1" x14ac:dyDescent="0.35">
      <c r="A87" s="121"/>
      <c r="B87" s="121"/>
      <c r="C87" s="809"/>
      <c r="D87" s="810"/>
      <c r="E87" s="810"/>
      <c r="F87" s="178"/>
      <c r="G87" s="130"/>
    </row>
    <row r="88" spans="1:11" s="122" customFormat="1" ht="23.15" customHeight="1" x14ac:dyDescent="0.35">
      <c r="A88" s="121"/>
      <c r="B88" s="121"/>
      <c r="C88" s="796" t="s">
        <v>597</v>
      </c>
      <c r="D88" s="796"/>
      <c r="E88" s="796"/>
      <c r="F88" s="796"/>
      <c r="G88" s="130"/>
    </row>
    <row r="89" spans="1:11" s="122" customFormat="1" ht="23.15" customHeight="1" x14ac:dyDescent="0.35">
      <c r="A89" s="121"/>
      <c r="B89" s="121"/>
      <c r="C89" s="273"/>
      <c r="D89" s="274"/>
      <c r="E89" s="274"/>
      <c r="F89" s="178"/>
      <c r="G89" s="130"/>
    </row>
    <row r="90" spans="1:11" s="122" customFormat="1" ht="23.15" customHeight="1" x14ac:dyDescent="0.35">
      <c r="A90" s="121"/>
      <c r="B90" s="121"/>
      <c r="C90" s="273"/>
      <c r="D90" s="274"/>
      <c r="E90" s="274"/>
      <c r="F90" s="178"/>
      <c r="G90" s="130"/>
    </row>
    <row r="91" spans="1:11" s="122" customFormat="1" ht="23.15" customHeight="1" x14ac:dyDescent="0.35">
      <c r="A91" s="121"/>
      <c r="B91" s="121"/>
      <c r="C91" s="273"/>
      <c r="D91" s="274"/>
      <c r="E91" s="274"/>
      <c r="F91" s="178"/>
      <c r="G91" s="130"/>
    </row>
    <row r="92" spans="1:11" s="122" customFormat="1" ht="23.15" customHeight="1" x14ac:dyDescent="0.35">
      <c r="A92" s="121"/>
      <c r="B92" s="121"/>
      <c r="C92" s="273"/>
      <c r="D92" s="274"/>
      <c r="E92" s="274"/>
      <c r="F92" s="178"/>
      <c r="G92" s="130"/>
    </row>
    <row r="93" spans="1:11" s="122" customFormat="1" ht="23.15" customHeight="1" x14ac:dyDescent="0.35">
      <c r="A93" s="121"/>
      <c r="B93" s="121"/>
      <c r="C93" s="273"/>
      <c r="D93" s="274"/>
      <c r="E93" s="274"/>
      <c r="F93" s="178"/>
      <c r="G93" s="130"/>
    </row>
    <row r="94" spans="1:11" s="122" customFormat="1" ht="23.15" customHeight="1" x14ac:dyDescent="0.35">
      <c r="A94" s="121"/>
      <c r="B94" s="121"/>
      <c r="C94" s="273"/>
      <c r="D94" s="274"/>
      <c r="E94" s="274"/>
      <c r="F94" s="178"/>
      <c r="G94" s="130"/>
    </row>
    <row r="97" spans="1:9" x14ac:dyDescent="0.35">
      <c r="A97" s="149"/>
      <c r="B97" s="149"/>
      <c r="C97" s="149"/>
      <c r="D97" s="153"/>
      <c r="E97" s="130"/>
      <c r="F97" s="158"/>
      <c r="G97" s="158"/>
      <c r="H97" s="158"/>
      <c r="I97" s="151"/>
    </row>
    <row r="98" spans="1:9" ht="22.5" customHeight="1" x14ac:dyDescent="0.35">
      <c r="A98" s="154" t="s">
        <v>508</v>
      </c>
      <c r="B98" s="155"/>
      <c r="C98" s="155"/>
      <c r="D98" s="156" t="s">
        <v>3</v>
      </c>
      <c r="E98" s="122"/>
      <c r="F98" s="154" t="s">
        <v>509</v>
      </c>
      <c r="G98" s="154"/>
      <c r="H98" s="276" t="s">
        <v>3</v>
      </c>
      <c r="I98" s="277"/>
    </row>
    <row r="99" spans="1:9" ht="22.5" customHeight="1" x14ac:dyDescent="0.35">
      <c r="A99" s="157" t="s">
        <v>510</v>
      </c>
      <c r="B99" s="122"/>
      <c r="C99" s="122"/>
      <c r="F99" s="275" t="s">
        <v>596</v>
      </c>
    </row>
    <row r="100" spans="1:9" ht="22.5" customHeight="1" x14ac:dyDescent="0.35">
      <c r="A100" s="157"/>
      <c r="B100" s="122"/>
      <c r="C100" s="122"/>
      <c r="E100" s="156"/>
    </row>
    <row r="101" spans="1:9" ht="22.5" customHeight="1" x14ac:dyDescent="0.35">
      <c r="A101" s="157"/>
      <c r="B101" s="122"/>
      <c r="C101" s="122"/>
      <c r="E101" s="156"/>
    </row>
    <row r="102" spans="1:9" x14ac:dyDescent="0.35">
      <c r="A102" s="157"/>
      <c r="B102" s="157"/>
      <c r="C102" s="157"/>
      <c r="F102" s="131"/>
      <c r="G102" s="130"/>
      <c r="H102" s="49"/>
    </row>
    <row r="103" spans="1:9" x14ac:dyDescent="0.35">
      <c r="A103" s="157"/>
      <c r="B103" s="157"/>
      <c r="C103" s="157"/>
      <c r="F103" s="131"/>
      <c r="G103" s="130"/>
      <c r="H103" s="49"/>
    </row>
    <row r="104" spans="1:9" x14ac:dyDescent="0.35">
      <c r="D104" s="47"/>
      <c r="E104" s="151"/>
      <c r="F104" s="131"/>
      <c r="G104" s="130"/>
      <c r="H104" s="49"/>
    </row>
    <row r="105" spans="1:9" x14ac:dyDescent="0.35">
      <c r="D105" s="47"/>
      <c r="E105" s="47"/>
      <c r="F105" s="131"/>
      <c r="G105" s="130"/>
      <c r="H105" s="49"/>
    </row>
    <row r="106" spans="1:9" ht="20.149999999999999" customHeight="1" x14ac:dyDescent="0.35">
      <c r="C106" s="159"/>
      <c r="D106" s="151"/>
      <c r="E106" s="151"/>
      <c r="F106" s="131"/>
      <c r="G106" s="130"/>
      <c r="H106" s="122"/>
    </row>
    <row r="109" spans="1:9" x14ac:dyDescent="0.35">
      <c r="B109" s="121"/>
      <c r="C109" s="121"/>
    </row>
    <row r="110" spans="1:9" x14ac:dyDescent="0.35">
      <c r="A110" s="161"/>
      <c r="B110" s="121"/>
      <c r="C110" s="121"/>
    </row>
    <row r="114" spans="1:2" x14ac:dyDescent="0.35">
      <c r="A114" s="160"/>
      <c r="B114" s="160"/>
    </row>
    <row r="201" spans="4:4" ht="18.25" customHeight="1" x14ac:dyDescent="0.35">
      <c r="D201" s="124"/>
    </row>
    <row r="202" spans="4:4" ht="18.25" customHeight="1" x14ac:dyDescent="0.35">
      <c r="D202" s="124"/>
    </row>
    <row r="203" spans="4:4" ht="18.25" customHeight="1" x14ac:dyDescent="0.35">
      <c r="D203" s="124"/>
    </row>
    <row r="204" spans="4:4" ht="18.25" customHeight="1" x14ac:dyDescent="0.35">
      <c r="D204" s="124"/>
    </row>
    <row r="205" spans="4:4" ht="18.25" customHeight="1" x14ac:dyDescent="0.35">
      <c r="D205" s="124"/>
    </row>
    <row r="206" spans="4:4" ht="18.25" customHeight="1" x14ac:dyDescent="0.35">
      <c r="D206" s="124"/>
    </row>
    <row r="207" spans="4:4" ht="18.25" customHeight="1" x14ac:dyDescent="0.35">
      <c r="D207" s="124"/>
    </row>
    <row r="208" spans="4:4" ht="18.25" customHeight="1" x14ac:dyDescent="0.35">
      <c r="D208" s="124"/>
    </row>
    <row r="209" spans="4:4" ht="18.25" customHeight="1" x14ac:dyDescent="0.35">
      <c r="D209" s="124"/>
    </row>
    <row r="210" spans="4:4" ht="18.25" customHeight="1" x14ac:dyDescent="0.35">
      <c r="D210" s="124"/>
    </row>
    <row r="211" spans="4:4" ht="18.25" customHeight="1" x14ac:dyDescent="0.35">
      <c r="D211" s="124"/>
    </row>
    <row r="212" spans="4:4" ht="18.25" customHeight="1" x14ac:dyDescent="0.35">
      <c r="D212" s="124"/>
    </row>
    <row r="213" spans="4:4" ht="18.25" customHeight="1" x14ac:dyDescent="0.35">
      <c r="D213" s="124"/>
    </row>
    <row r="214" spans="4:4" ht="18.25" customHeight="1" x14ac:dyDescent="0.35">
      <c r="D214" s="124"/>
    </row>
    <row r="215" spans="4:4" ht="18.25" customHeight="1" x14ac:dyDescent="0.35">
      <c r="D215" s="124"/>
    </row>
    <row r="216" spans="4:4" ht="18.25" customHeight="1" x14ac:dyDescent="0.35">
      <c r="D216" s="124"/>
    </row>
    <row r="217" spans="4:4" ht="18.25" customHeight="1" x14ac:dyDescent="0.35">
      <c r="D217" s="124"/>
    </row>
    <row r="218" spans="4:4" ht="18.25" customHeight="1" x14ac:dyDescent="0.35">
      <c r="D218" s="124"/>
    </row>
    <row r="219" spans="4:4" ht="18.25" customHeight="1" x14ac:dyDescent="0.35">
      <c r="D219" s="124"/>
    </row>
    <row r="220" spans="4:4" ht="18.25" customHeight="1" x14ac:dyDescent="0.35">
      <c r="D220" s="124"/>
    </row>
    <row r="221" spans="4:4" ht="18.25" customHeight="1" x14ac:dyDescent="0.35">
      <c r="D221" s="124"/>
    </row>
    <row r="222" spans="4:4" ht="18.25" customHeight="1" x14ac:dyDescent="0.35">
      <c r="D222" s="124"/>
    </row>
    <row r="223" spans="4:4" ht="18.25" customHeight="1" x14ac:dyDescent="0.35">
      <c r="D223" s="124"/>
    </row>
    <row r="224" spans="4:4" ht="18.25" customHeight="1" x14ac:dyDescent="0.35">
      <c r="D224" s="124"/>
    </row>
    <row r="225" spans="4:4" ht="18.25" customHeight="1" x14ac:dyDescent="0.35">
      <c r="D225" s="124"/>
    </row>
    <row r="226" spans="4:4" ht="18.25" customHeight="1" x14ac:dyDescent="0.35">
      <c r="D226" s="124"/>
    </row>
    <row r="227" spans="4:4" ht="18.25" customHeight="1" x14ac:dyDescent="0.35">
      <c r="D227" s="124"/>
    </row>
    <row r="228" spans="4:4" ht="18.25" customHeight="1" x14ac:dyDescent="0.35">
      <c r="D228" s="124"/>
    </row>
    <row r="229" spans="4:4" ht="18.25" customHeight="1" x14ac:dyDescent="0.35">
      <c r="D229" s="124"/>
    </row>
    <row r="230" spans="4:4" ht="18.25" customHeight="1" x14ac:dyDescent="0.35">
      <c r="D230" s="124"/>
    </row>
    <row r="231" spans="4:4" ht="18.25" customHeight="1" x14ac:dyDescent="0.35">
      <c r="D231" s="124"/>
    </row>
    <row r="232" spans="4:4" ht="18.25" customHeight="1" x14ac:dyDescent="0.35">
      <c r="D232" s="124"/>
    </row>
    <row r="233" spans="4:4" ht="18.25" customHeight="1" x14ac:dyDescent="0.35">
      <c r="D233" s="124"/>
    </row>
    <row r="234" spans="4:4" ht="18.25" customHeight="1" x14ac:dyDescent="0.35">
      <c r="D234" s="124"/>
    </row>
    <row r="235" spans="4:4" ht="18.25" customHeight="1" x14ac:dyDescent="0.35">
      <c r="D235" s="124"/>
    </row>
    <row r="236" spans="4:4" ht="18.25" customHeight="1" x14ac:dyDescent="0.35">
      <c r="D236" s="124"/>
    </row>
    <row r="237" spans="4:4" ht="18.25" customHeight="1" x14ac:dyDescent="0.35">
      <c r="D237" s="124"/>
    </row>
    <row r="238" spans="4:4" ht="18.25" customHeight="1" x14ac:dyDescent="0.35">
      <c r="D238" s="124"/>
    </row>
    <row r="239" spans="4:4" ht="18.25" customHeight="1" x14ac:dyDescent="0.35">
      <c r="D239" s="124"/>
    </row>
    <row r="240" spans="4:4" ht="18.25" customHeight="1" x14ac:dyDescent="0.35">
      <c r="D240" s="124"/>
    </row>
    <row r="241" spans="4:4" ht="18.25" customHeight="1" x14ac:dyDescent="0.35">
      <c r="D241" s="124"/>
    </row>
    <row r="330" spans="1:8" x14ac:dyDescent="0.35">
      <c r="F330" s="131"/>
      <c r="H330" s="162"/>
    </row>
    <row r="332" spans="1:8" x14ac:dyDescent="0.35">
      <c r="A332" s="121"/>
      <c r="B332" s="121"/>
      <c r="C332" s="121"/>
    </row>
    <row r="333" spans="1:8" x14ac:dyDescent="0.35">
      <c r="A333" s="121"/>
      <c r="B333" s="121"/>
      <c r="C333" s="121"/>
    </row>
    <row r="334" spans="1:8" x14ac:dyDescent="0.35">
      <c r="D334" s="151"/>
    </row>
    <row r="335" spans="1:8" x14ac:dyDescent="0.35">
      <c r="D335" s="151"/>
    </row>
    <row r="336" spans="1:8" x14ac:dyDescent="0.35">
      <c r="D336" s="151"/>
    </row>
  </sheetData>
  <customSheetViews>
    <customSheetView guid="{C0E81CA5-1E53-4DD2-94F0-DB2CE09F7672}" scale="70" showPageBreaks="1" fitToPage="1" printArea="1" topLeftCell="C1">
      <selection activeCell="F15" sqref="F15:H16"/>
      <pageMargins left="0" right="0" top="0.25" bottom="0.5" header="0" footer="0.3"/>
      <printOptions horizontalCentered="1"/>
      <pageSetup paperSize="5" scale="43" orientation="portrait" r:id="rId1"/>
      <headerFooter>
        <oddHeader>&amp;R&amp;"Arial,Bold"&amp;16Exhibit 'A'</oddHeader>
        <oddFooter>&amp;L&amp;D&amp;C&amp;Z&amp;F</oddFooter>
      </headerFooter>
    </customSheetView>
    <customSheetView guid="{B8D9EF33-186A-4B50-AB35-4A7A5372E63E}" scale="40" fitToPage="1" topLeftCell="A64">
      <selection activeCell="C85" sqref="C85:E85"/>
      <pageMargins left="0" right="0" top="0.25" bottom="0.5" header="0" footer="0.3"/>
      <printOptions horizontalCentered="1"/>
      <pageSetup paperSize="5" scale="43" orientation="portrait" r:id="rId2"/>
      <headerFooter>
        <oddHeader>&amp;R&amp;"Arial,Bold"&amp;16Exhibit 'A'</oddHeader>
        <oddFooter>&amp;L&amp;D&amp;C&amp;Z&amp;F</oddFooter>
      </headerFooter>
    </customSheetView>
  </customSheetViews>
  <mergeCells count="16">
    <mergeCell ref="A5:H5"/>
    <mergeCell ref="A6:H6"/>
    <mergeCell ref="F14:H14"/>
    <mergeCell ref="F16:G16"/>
    <mergeCell ref="F9:F10"/>
    <mergeCell ref="G10:H10"/>
    <mergeCell ref="C88:F88"/>
    <mergeCell ref="I71:J71"/>
    <mergeCell ref="I66:J66"/>
    <mergeCell ref="C84:E84"/>
    <mergeCell ref="C85:E85"/>
    <mergeCell ref="I72:J72"/>
    <mergeCell ref="F69:F70"/>
    <mergeCell ref="H69:H70"/>
    <mergeCell ref="C86:E86"/>
    <mergeCell ref="C87:E87"/>
  </mergeCells>
  <phoneticPr fontId="11" type="noConversion"/>
  <conditionalFormatting sqref="I72">
    <cfRule type="cellIs" dxfId="4" priority="2" operator="greaterThan">
      <formula>0.16</formula>
    </cfRule>
  </conditionalFormatting>
  <conditionalFormatting sqref="H74">
    <cfRule type="cellIs" dxfId="3" priority="1" operator="greaterThan">
      <formula>0.16</formula>
    </cfRule>
  </conditionalFormatting>
  <printOptions horizontalCentered="1"/>
  <pageMargins left="0" right="0" top="0.25" bottom="0.5" header="0" footer="0.3"/>
  <pageSetup paperSize="5" scale="39" orientation="portrait" r:id="rId3"/>
  <headerFooter>
    <oddHeader>&amp;R&amp;"Arial,Bold"&amp;16EXHIBIT 'A'</oddHeader>
    <oddFooter>&amp;LRevised March 2017</oddFooter>
  </headerFooter>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336"/>
  <sheetViews>
    <sheetView showWhiteSpace="0" topLeftCell="A52" zoomScale="70" zoomScaleNormal="70" zoomScalePageLayoutView="70" workbookViewId="0">
      <selection activeCell="E77" sqref="E77"/>
    </sheetView>
  </sheetViews>
  <sheetFormatPr defaultColWidth="8.84375" defaultRowHeight="17.5" x14ac:dyDescent="0.35"/>
  <cols>
    <col min="1" max="2" width="6.23046875" style="47" customWidth="1"/>
    <col min="3" max="3" width="49.84375" style="47" customWidth="1"/>
    <col min="4" max="5" width="22.765625" style="445" customWidth="1"/>
    <col min="6" max="6" width="22.765625" style="446" customWidth="1"/>
    <col min="7" max="7" width="22.765625" style="447" customWidth="1"/>
    <col min="8" max="9" width="15.4609375" style="47" customWidth="1"/>
    <col min="10" max="10" width="18.23046875" style="47" customWidth="1"/>
    <col min="11" max="11" width="17.3046875" style="47" hidden="1" customWidth="1"/>
    <col min="12" max="12" width="15.23046875" style="47" bestFit="1" customWidth="1"/>
    <col min="13" max="13" width="10.53515625" style="47" customWidth="1"/>
    <col min="14" max="14" width="12.765625" style="47" customWidth="1"/>
    <col min="15" max="15" width="14" style="47" customWidth="1"/>
    <col min="16" max="16" width="9.3046875" style="47" customWidth="1"/>
    <col min="17" max="17" width="11.4609375" style="47" customWidth="1"/>
    <col min="18" max="18" width="3.4609375" style="47" customWidth="1"/>
    <col min="19" max="19" width="13.4609375" style="47" customWidth="1"/>
    <col min="20" max="20" width="11.4609375" style="47" customWidth="1"/>
    <col min="21" max="23" width="8.84375" style="47"/>
    <col min="24" max="24" width="22.84375" style="47" customWidth="1"/>
    <col min="25" max="26" width="12.3046875" style="47" customWidth="1"/>
    <col min="27" max="27" width="13.23046875" style="47" customWidth="1"/>
    <col min="28" max="28" width="12.84375" style="47" customWidth="1"/>
    <col min="29" max="29" width="12.23046875" style="47" customWidth="1"/>
    <col min="30" max="30" width="3.765625" style="47" customWidth="1"/>
    <col min="31" max="31" width="13.53515625" style="47" customWidth="1"/>
    <col min="32" max="32" width="11.765625" style="47" customWidth="1"/>
    <col min="33" max="16384" width="8.84375" style="47"/>
  </cols>
  <sheetData>
    <row r="1" spans="1:12" x14ac:dyDescent="0.35">
      <c r="A1" s="160" t="str">
        <f>'Gen.Contr. Cert. of Actual Cost'!A1:D1</f>
        <v>Version 2021</v>
      </c>
    </row>
    <row r="2" spans="1:12" x14ac:dyDescent="0.35">
      <c r="A2" s="160"/>
    </row>
    <row r="3" spans="1:12" x14ac:dyDescent="0.35">
      <c r="A3" s="160"/>
    </row>
    <row r="4" spans="1:12" x14ac:dyDescent="0.35">
      <c r="A4" s="160"/>
    </row>
    <row r="5" spans="1:12" ht="23.25" customHeight="1" x14ac:dyDescent="0.35">
      <c r="A5" s="811" t="s">
        <v>387</v>
      </c>
      <c r="B5" s="811"/>
      <c r="C5" s="811"/>
      <c r="D5" s="811"/>
      <c r="E5" s="811"/>
      <c r="F5" s="811"/>
      <c r="G5" s="811"/>
      <c r="H5" s="811"/>
      <c r="I5" s="487"/>
    </row>
    <row r="6" spans="1:12" s="119" customFormat="1" ht="23.25" customHeight="1" x14ac:dyDescent="0.35">
      <c r="A6" s="811" t="s">
        <v>7</v>
      </c>
      <c r="B6" s="811"/>
      <c r="C6" s="811"/>
      <c r="D6" s="811"/>
      <c r="E6" s="811"/>
      <c r="F6" s="811"/>
      <c r="G6" s="811"/>
      <c r="H6" s="811"/>
      <c r="I6" s="487"/>
      <c r="J6" s="6"/>
      <c r="K6" s="6"/>
    </row>
    <row r="7" spans="1:12" s="119" customFormat="1" ht="23.25" customHeight="1" x14ac:dyDescent="0.35">
      <c r="B7" s="6"/>
      <c r="C7" s="6"/>
      <c r="D7" s="448" t="s">
        <v>108</v>
      </c>
      <c r="E7" s="449">
        <f>'Gen.Contr. Cert. of Actual Cost'!D10:M10</f>
        <v>0</v>
      </c>
      <c r="F7" s="450"/>
      <c r="G7" s="448"/>
      <c r="H7" s="120"/>
      <c r="I7" s="120"/>
    </row>
    <row r="8" spans="1:12" s="119" customFormat="1" ht="23.25" customHeight="1" x14ac:dyDescent="0.35">
      <c r="B8" s="6"/>
      <c r="C8" s="6"/>
      <c r="D8" s="448" t="s">
        <v>107</v>
      </c>
      <c r="E8" s="449">
        <f>'Gen.Contr. Cert. of Actual Cost'!D12:M12</f>
        <v>0</v>
      </c>
      <c r="F8" s="821"/>
      <c r="G8" s="821"/>
      <c r="H8" s="532"/>
      <c r="I8" s="532"/>
    </row>
    <row r="9" spans="1:12" s="119" customFormat="1" ht="23.25" customHeight="1" x14ac:dyDescent="0.35">
      <c r="B9" s="6"/>
      <c r="C9" s="6"/>
      <c r="D9" s="448" t="s">
        <v>109</v>
      </c>
      <c r="E9" s="450">
        <f>'Gen.Contr. Cert. of Actual Cost'!E14</f>
        <v>0</v>
      </c>
    </row>
    <row r="10" spans="1:12" s="119" customFormat="1" ht="23.25" customHeight="1" x14ac:dyDescent="0.35">
      <c r="B10" s="6"/>
      <c r="C10" s="6"/>
      <c r="D10" s="448" t="s">
        <v>112</v>
      </c>
      <c r="E10" s="450">
        <f>'Gen.Contr. Cert. of Actual Cost'!J14</f>
        <v>0</v>
      </c>
      <c r="F10" s="829" t="s">
        <v>599</v>
      </c>
      <c r="G10" s="829"/>
      <c r="H10" s="829"/>
      <c r="I10" s="829"/>
    </row>
    <row r="11" spans="1:12" s="119" customFormat="1" ht="23.25" customHeight="1" x14ac:dyDescent="0.35">
      <c r="B11" s="6"/>
      <c r="C11" s="6"/>
      <c r="D11" s="448"/>
      <c r="E11" s="452"/>
      <c r="F11" s="451"/>
      <c r="G11" s="451"/>
    </row>
    <row r="12" spans="1:12" x14ac:dyDescent="0.35">
      <c r="A12" s="121"/>
      <c r="B12" s="121"/>
      <c r="C12" s="122"/>
      <c r="G12" s="445"/>
      <c r="L12" s="498"/>
    </row>
    <row r="13" spans="1:12" s="49" customFormat="1" ht="22.5" customHeight="1" x14ac:dyDescent="0.35">
      <c r="A13" s="125" t="s">
        <v>82</v>
      </c>
      <c r="B13" s="125" t="s">
        <v>83</v>
      </c>
      <c r="C13" s="125" t="s">
        <v>84</v>
      </c>
      <c r="D13" s="453" t="s">
        <v>85</v>
      </c>
      <c r="E13" s="454" t="s">
        <v>86</v>
      </c>
      <c r="F13" s="453" t="s">
        <v>87</v>
      </c>
      <c r="G13" s="454" t="s">
        <v>88</v>
      </c>
      <c r="H13" s="823"/>
      <c r="I13" s="824"/>
      <c r="J13" s="121"/>
      <c r="K13" s="121"/>
    </row>
    <row r="14" spans="1:12" ht="52.5" x14ac:dyDescent="0.35">
      <c r="A14" s="145" t="s">
        <v>32</v>
      </c>
      <c r="B14" s="145" t="s">
        <v>33</v>
      </c>
      <c r="C14" s="145" t="s">
        <v>19</v>
      </c>
      <c r="D14" s="454" t="s">
        <v>386</v>
      </c>
      <c r="E14" s="454" t="s">
        <v>374</v>
      </c>
      <c r="F14" s="455" t="s">
        <v>483</v>
      </c>
      <c r="G14" s="511" t="s">
        <v>575</v>
      </c>
      <c r="H14" s="819" t="s">
        <v>12</v>
      </c>
      <c r="I14" s="820"/>
      <c r="J14" s="129"/>
    </row>
    <row r="15" spans="1:12" ht="23.15" customHeight="1" x14ac:dyDescent="0.35">
      <c r="A15" s="134">
        <v>1</v>
      </c>
      <c r="B15" s="134">
        <v>2</v>
      </c>
      <c r="C15" s="135" t="s">
        <v>74</v>
      </c>
      <c r="D15" s="480">
        <v>0</v>
      </c>
      <c r="E15" s="480">
        <f>'Gen.Contr. Cert. of Actual Cost'!J30</f>
        <v>0</v>
      </c>
      <c r="F15" s="481">
        <f>MIN(D15,E15)</f>
        <v>0</v>
      </c>
      <c r="G15" s="512">
        <f>F15-D15</f>
        <v>0</v>
      </c>
      <c r="H15" s="514"/>
      <c r="I15" s="256"/>
    </row>
    <row r="16" spans="1:12" ht="23.15" customHeight="1" x14ac:dyDescent="0.35">
      <c r="A16" s="133">
        <v>2</v>
      </c>
      <c r="B16" s="133">
        <v>2</v>
      </c>
      <c r="C16" s="136" t="s">
        <v>34</v>
      </c>
      <c r="D16" s="456">
        <v>0</v>
      </c>
      <c r="E16" s="456">
        <f>'Gen.Contr. Cert. of Actual Cost'!J31</f>
        <v>0</v>
      </c>
      <c r="F16" s="457">
        <f t="shared" ref="F16:F70" si="0">MIN(D16,E16)</f>
        <v>0</v>
      </c>
      <c r="G16" s="513">
        <f t="shared" ref="G16:G70" si="1">F16-D16</f>
        <v>0</v>
      </c>
      <c r="H16" s="514"/>
      <c r="I16" s="256"/>
      <c r="K16" s="47" t="s">
        <v>484</v>
      </c>
    </row>
    <row r="17" spans="1:11" ht="23.15" customHeight="1" x14ac:dyDescent="0.35">
      <c r="A17" s="133">
        <v>3</v>
      </c>
      <c r="B17" s="133">
        <v>2</v>
      </c>
      <c r="C17" s="136" t="s">
        <v>35</v>
      </c>
      <c r="D17" s="456">
        <v>0</v>
      </c>
      <c r="E17" s="456">
        <f>'Gen.Contr. Cert. of Actual Cost'!J32</f>
        <v>0</v>
      </c>
      <c r="F17" s="457">
        <f t="shared" si="0"/>
        <v>0</v>
      </c>
      <c r="G17" s="513">
        <f t="shared" si="1"/>
        <v>0</v>
      </c>
      <c r="H17" s="514"/>
      <c r="I17" s="256"/>
      <c r="K17" s="47" t="s">
        <v>485</v>
      </c>
    </row>
    <row r="18" spans="1:11" ht="23.15" customHeight="1" x14ac:dyDescent="0.35">
      <c r="A18" s="133">
        <v>4</v>
      </c>
      <c r="B18" s="133">
        <v>2</v>
      </c>
      <c r="C18" s="136" t="s">
        <v>75</v>
      </c>
      <c r="D18" s="456">
        <v>0</v>
      </c>
      <c r="E18" s="456">
        <f>'Gen.Contr. Cert. of Actual Cost'!J33</f>
        <v>0</v>
      </c>
      <c r="F18" s="457">
        <f t="shared" si="0"/>
        <v>0</v>
      </c>
      <c r="G18" s="513">
        <f t="shared" si="1"/>
        <v>0</v>
      </c>
      <c r="H18" s="179"/>
      <c r="I18" s="132"/>
    </row>
    <row r="19" spans="1:11" ht="23.15" customHeight="1" x14ac:dyDescent="0.35">
      <c r="A19" s="133">
        <v>5</v>
      </c>
      <c r="B19" s="133">
        <v>2</v>
      </c>
      <c r="C19" s="136" t="s">
        <v>76</v>
      </c>
      <c r="D19" s="456">
        <v>0</v>
      </c>
      <c r="E19" s="456">
        <f>'Gen.Contr. Cert. of Actual Cost'!J34</f>
        <v>0</v>
      </c>
      <c r="F19" s="457">
        <f t="shared" si="0"/>
        <v>0</v>
      </c>
      <c r="G19" s="513">
        <f t="shared" si="1"/>
        <v>0</v>
      </c>
      <c r="H19" s="179"/>
      <c r="I19" s="132"/>
    </row>
    <row r="20" spans="1:11" ht="23.15" customHeight="1" x14ac:dyDescent="0.35">
      <c r="A20" s="133">
        <v>6</v>
      </c>
      <c r="B20" s="133">
        <v>2</v>
      </c>
      <c r="C20" s="136" t="s">
        <v>36</v>
      </c>
      <c r="D20" s="456">
        <v>0</v>
      </c>
      <c r="E20" s="456">
        <f>'Gen.Contr. Cert. of Actual Cost'!J35</f>
        <v>0</v>
      </c>
      <c r="F20" s="457">
        <f t="shared" si="0"/>
        <v>0</v>
      </c>
      <c r="G20" s="513">
        <f t="shared" si="1"/>
        <v>0</v>
      </c>
      <c r="H20" s="514"/>
      <c r="I20" s="256"/>
    </row>
    <row r="21" spans="1:11" ht="23.15" customHeight="1" x14ac:dyDescent="0.35">
      <c r="A21" s="133">
        <v>7</v>
      </c>
      <c r="B21" s="133">
        <v>2</v>
      </c>
      <c r="C21" s="136" t="s">
        <v>37</v>
      </c>
      <c r="D21" s="456">
        <v>0</v>
      </c>
      <c r="E21" s="456">
        <f>'Gen.Contr. Cert. of Actual Cost'!J36</f>
        <v>0</v>
      </c>
      <c r="F21" s="457">
        <f t="shared" si="0"/>
        <v>0</v>
      </c>
      <c r="G21" s="513">
        <f t="shared" si="1"/>
        <v>0</v>
      </c>
      <c r="H21" s="514"/>
      <c r="I21" s="256"/>
    </row>
    <row r="22" spans="1:11" ht="23.15" customHeight="1" x14ac:dyDescent="0.35">
      <c r="A22" s="133">
        <v>8</v>
      </c>
      <c r="B22" s="133">
        <v>2</v>
      </c>
      <c r="C22" s="136" t="s">
        <v>38</v>
      </c>
      <c r="D22" s="456">
        <v>0</v>
      </c>
      <c r="E22" s="456">
        <f>'Gen.Contr. Cert. of Actual Cost'!J37</f>
        <v>0</v>
      </c>
      <c r="F22" s="457">
        <f t="shared" si="0"/>
        <v>0</v>
      </c>
      <c r="G22" s="513">
        <f t="shared" si="1"/>
        <v>0</v>
      </c>
      <c r="H22" s="514"/>
      <c r="I22" s="256"/>
    </row>
    <row r="23" spans="1:11" ht="23.15" customHeight="1" x14ac:dyDescent="0.35">
      <c r="A23" s="133">
        <v>9</v>
      </c>
      <c r="B23" s="133">
        <v>2</v>
      </c>
      <c r="C23" s="136" t="s">
        <v>39</v>
      </c>
      <c r="D23" s="456">
        <v>0</v>
      </c>
      <c r="E23" s="456">
        <f>'Gen.Contr. Cert. of Actual Cost'!J38</f>
        <v>0</v>
      </c>
      <c r="F23" s="457">
        <f t="shared" si="0"/>
        <v>0</v>
      </c>
      <c r="G23" s="513">
        <f t="shared" si="1"/>
        <v>0</v>
      </c>
      <c r="H23" s="179"/>
      <c r="I23" s="132"/>
    </row>
    <row r="24" spans="1:11" ht="23.15" customHeight="1" x14ac:dyDescent="0.35">
      <c r="A24" s="133">
        <v>10</v>
      </c>
      <c r="B24" s="133">
        <v>2</v>
      </c>
      <c r="C24" s="136" t="s">
        <v>150</v>
      </c>
      <c r="D24" s="456">
        <v>0</v>
      </c>
      <c r="E24" s="456">
        <f>'Gen.Contr. Cert. of Actual Cost'!J39</f>
        <v>0</v>
      </c>
      <c r="F24" s="457">
        <f t="shared" si="0"/>
        <v>0</v>
      </c>
      <c r="G24" s="513">
        <f t="shared" si="1"/>
        <v>0</v>
      </c>
      <c r="H24" s="179"/>
      <c r="I24" s="132"/>
    </row>
    <row r="25" spans="1:11" ht="23.15" customHeight="1" x14ac:dyDescent="0.35">
      <c r="A25" s="133">
        <v>11</v>
      </c>
      <c r="B25" s="133">
        <v>3</v>
      </c>
      <c r="C25" s="136" t="s">
        <v>40</v>
      </c>
      <c r="D25" s="456">
        <v>0</v>
      </c>
      <c r="E25" s="456">
        <f>'Gen.Contr. Cert. of Actual Cost'!J40</f>
        <v>0</v>
      </c>
      <c r="F25" s="457">
        <f t="shared" si="0"/>
        <v>0</v>
      </c>
      <c r="G25" s="513">
        <f t="shared" si="1"/>
        <v>0</v>
      </c>
      <c r="H25" s="514"/>
      <c r="I25" s="256"/>
    </row>
    <row r="26" spans="1:11" ht="23.15" customHeight="1" x14ac:dyDescent="0.35">
      <c r="A26" s="133">
        <v>12</v>
      </c>
      <c r="B26" s="133">
        <v>3</v>
      </c>
      <c r="C26" s="136" t="s">
        <v>164</v>
      </c>
      <c r="D26" s="456">
        <v>0</v>
      </c>
      <c r="E26" s="456">
        <f>'Gen.Contr. Cert. of Actual Cost'!J41</f>
        <v>0</v>
      </c>
      <c r="F26" s="457">
        <f t="shared" si="0"/>
        <v>0</v>
      </c>
      <c r="G26" s="513">
        <f t="shared" si="1"/>
        <v>0</v>
      </c>
      <c r="H26" s="514"/>
      <c r="I26" s="256"/>
    </row>
    <row r="27" spans="1:11" ht="23.15" customHeight="1" x14ac:dyDescent="0.35">
      <c r="A27" s="133">
        <v>13</v>
      </c>
      <c r="B27" s="133">
        <v>4</v>
      </c>
      <c r="C27" s="136" t="s">
        <v>41</v>
      </c>
      <c r="D27" s="456">
        <v>0</v>
      </c>
      <c r="E27" s="456">
        <f>'Gen.Contr. Cert. of Actual Cost'!J42</f>
        <v>0</v>
      </c>
      <c r="F27" s="457">
        <f t="shared" si="0"/>
        <v>0</v>
      </c>
      <c r="G27" s="513">
        <f t="shared" si="1"/>
        <v>0</v>
      </c>
      <c r="H27" s="514"/>
      <c r="I27" s="256"/>
    </row>
    <row r="28" spans="1:11" ht="23.15" customHeight="1" x14ac:dyDescent="0.35">
      <c r="A28" s="133">
        <v>14</v>
      </c>
      <c r="B28" s="133">
        <v>4</v>
      </c>
      <c r="C28" s="136" t="s">
        <v>163</v>
      </c>
      <c r="D28" s="456">
        <v>0</v>
      </c>
      <c r="E28" s="456">
        <f>'Gen.Contr. Cert. of Actual Cost'!J43</f>
        <v>0</v>
      </c>
      <c r="F28" s="457">
        <f t="shared" si="0"/>
        <v>0</v>
      </c>
      <c r="G28" s="513">
        <f t="shared" si="1"/>
        <v>0</v>
      </c>
      <c r="H28" s="515"/>
      <c r="I28" s="140"/>
    </row>
    <row r="29" spans="1:11" ht="23.15" customHeight="1" x14ac:dyDescent="0.35">
      <c r="A29" s="133">
        <v>15</v>
      </c>
      <c r="B29" s="133">
        <v>5</v>
      </c>
      <c r="C29" s="136" t="s">
        <v>42</v>
      </c>
      <c r="D29" s="456">
        <v>0</v>
      </c>
      <c r="E29" s="456">
        <f>'Gen.Contr. Cert. of Actual Cost'!J44</f>
        <v>0</v>
      </c>
      <c r="F29" s="457">
        <f t="shared" si="0"/>
        <v>0</v>
      </c>
      <c r="G29" s="513">
        <f t="shared" si="1"/>
        <v>0</v>
      </c>
      <c r="H29" s="179"/>
      <c r="I29" s="132"/>
      <c r="K29" s="141"/>
    </row>
    <row r="30" spans="1:11" ht="23.15" customHeight="1" x14ac:dyDescent="0.35">
      <c r="A30" s="133">
        <v>16</v>
      </c>
      <c r="B30" s="133">
        <v>5</v>
      </c>
      <c r="C30" s="136" t="s">
        <v>162</v>
      </c>
      <c r="D30" s="456">
        <v>0</v>
      </c>
      <c r="E30" s="456">
        <f>'Gen.Contr. Cert. of Actual Cost'!J45</f>
        <v>0</v>
      </c>
      <c r="F30" s="457">
        <f t="shared" si="0"/>
        <v>0</v>
      </c>
      <c r="G30" s="513">
        <f t="shared" si="1"/>
        <v>0</v>
      </c>
      <c r="H30" s="514"/>
      <c r="I30" s="256"/>
      <c r="K30" s="141"/>
    </row>
    <row r="31" spans="1:11" ht="23.15" customHeight="1" x14ac:dyDescent="0.35">
      <c r="A31" s="133">
        <v>17</v>
      </c>
      <c r="B31" s="133">
        <v>6</v>
      </c>
      <c r="C31" s="136" t="s">
        <v>43</v>
      </c>
      <c r="D31" s="456">
        <v>0</v>
      </c>
      <c r="E31" s="456">
        <f>'Gen.Contr. Cert. of Actual Cost'!J46</f>
        <v>0</v>
      </c>
      <c r="F31" s="457">
        <f t="shared" si="0"/>
        <v>0</v>
      </c>
      <c r="G31" s="513">
        <f t="shared" si="1"/>
        <v>0</v>
      </c>
      <c r="H31" s="514"/>
      <c r="I31" s="256"/>
    </row>
    <row r="32" spans="1:11" ht="23.15" customHeight="1" x14ac:dyDescent="0.35">
      <c r="A32" s="133">
        <v>18</v>
      </c>
      <c r="B32" s="133">
        <v>6</v>
      </c>
      <c r="C32" s="136" t="s">
        <v>44</v>
      </c>
      <c r="D32" s="456">
        <v>0</v>
      </c>
      <c r="E32" s="456">
        <f>'Gen.Contr. Cert. of Actual Cost'!J47</f>
        <v>0</v>
      </c>
      <c r="F32" s="457">
        <f t="shared" si="0"/>
        <v>0</v>
      </c>
      <c r="G32" s="513">
        <f t="shared" si="1"/>
        <v>0</v>
      </c>
      <c r="H32" s="514"/>
      <c r="I32" s="256"/>
    </row>
    <row r="33" spans="1:9" ht="23.15" customHeight="1" x14ac:dyDescent="0.35">
      <c r="A33" s="133">
        <v>19</v>
      </c>
      <c r="B33" s="133">
        <v>6</v>
      </c>
      <c r="C33" s="136" t="s">
        <v>161</v>
      </c>
      <c r="D33" s="456">
        <v>0</v>
      </c>
      <c r="E33" s="456">
        <f>'Gen.Contr. Cert. of Actual Cost'!J48</f>
        <v>0</v>
      </c>
      <c r="F33" s="457">
        <f t="shared" si="0"/>
        <v>0</v>
      </c>
      <c r="G33" s="513">
        <f t="shared" si="1"/>
        <v>0</v>
      </c>
      <c r="H33" s="515"/>
      <c r="I33" s="140"/>
    </row>
    <row r="34" spans="1:9" ht="23.15" customHeight="1" x14ac:dyDescent="0.35">
      <c r="A34" s="133">
        <v>20</v>
      </c>
      <c r="B34" s="133">
        <v>7</v>
      </c>
      <c r="C34" s="136" t="s">
        <v>45</v>
      </c>
      <c r="D34" s="456">
        <v>0</v>
      </c>
      <c r="E34" s="456">
        <f>'Gen.Contr. Cert. of Actual Cost'!J49</f>
        <v>0</v>
      </c>
      <c r="F34" s="457">
        <f t="shared" si="0"/>
        <v>0</v>
      </c>
      <c r="G34" s="513">
        <f t="shared" si="1"/>
        <v>0</v>
      </c>
      <c r="H34" s="179"/>
      <c r="I34" s="132"/>
    </row>
    <row r="35" spans="1:9" ht="23.15" customHeight="1" x14ac:dyDescent="0.35">
      <c r="A35" s="133">
        <v>21</v>
      </c>
      <c r="B35" s="133">
        <v>7</v>
      </c>
      <c r="C35" s="136" t="s">
        <v>46</v>
      </c>
      <c r="D35" s="456">
        <v>0</v>
      </c>
      <c r="E35" s="456">
        <f>'Gen.Contr. Cert. of Actual Cost'!J50</f>
        <v>0</v>
      </c>
      <c r="F35" s="457">
        <f t="shared" si="0"/>
        <v>0</v>
      </c>
      <c r="G35" s="513">
        <f t="shared" si="1"/>
        <v>0</v>
      </c>
      <c r="H35" s="514"/>
      <c r="I35" s="256"/>
    </row>
    <row r="36" spans="1:9" ht="23.15" customHeight="1" x14ac:dyDescent="0.35">
      <c r="A36" s="133">
        <v>22</v>
      </c>
      <c r="B36" s="133">
        <v>7</v>
      </c>
      <c r="C36" s="136" t="s">
        <v>47</v>
      </c>
      <c r="D36" s="456">
        <v>0</v>
      </c>
      <c r="E36" s="456">
        <f>'Gen.Contr. Cert. of Actual Cost'!J51</f>
        <v>0</v>
      </c>
      <c r="F36" s="457">
        <f t="shared" si="0"/>
        <v>0</v>
      </c>
      <c r="G36" s="513">
        <f t="shared" si="1"/>
        <v>0</v>
      </c>
      <c r="H36" s="514"/>
      <c r="I36" s="256"/>
    </row>
    <row r="37" spans="1:9" ht="23.15" customHeight="1" x14ac:dyDescent="0.35">
      <c r="A37" s="133">
        <v>23</v>
      </c>
      <c r="B37" s="133">
        <v>7</v>
      </c>
      <c r="C37" s="136" t="s">
        <v>77</v>
      </c>
      <c r="D37" s="456">
        <v>0</v>
      </c>
      <c r="E37" s="456">
        <f>'Gen.Contr. Cert. of Actual Cost'!J52</f>
        <v>0</v>
      </c>
      <c r="F37" s="457">
        <f t="shared" si="0"/>
        <v>0</v>
      </c>
      <c r="G37" s="513">
        <f t="shared" si="1"/>
        <v>0</v>
      </c>
      <c r="H37" s="514"/>
      <c r="I37" s="256"/>
    </row>
    <row r="38" spans="1:9" ht="23.15" customHeight="1" x14ac:dyDescent="0.35">
      <c r="A38" s="133">
        <v>24</v>
      </c>
      <c r="B38" s="133">
        <v>7</v>
      </c>
      <c r="C38" s="136" t="s">
        <v>78</v>
      </c>
      <c r="D38" s="456">
        <v>0</v>
      </c>
      <c r="E38" s="456">
        <f>'Gen.Contr. Cert. of Actual Cost'!J53</f>
        <v>0</v>
      </c>
      <c r="F38" s="457">
        <f t="shared" si="0"/>
        <v>0</v>
      </c>
      <c r="G38" s="513">
        <f t="shared" si="1"/>
        <v>0</v>
      </c>
      <c r="H38" s="179"/>
      <c r="I38" s="132"/>
    </row>
    <row r="39" spans="1:9" ht="23.15" customHeight="1" x14ac:dyDescent="0.35">
      <c r="A39" s="133">
        <v>25</v>
      </c>
      <c r="B39" s="133">
        <v>7</v>
      </c>
      <c r="C39" s="136" t="s">
        <v>160</v>
      </c>
      <c r="D39" s="456">
        <v>0</v>
      </c>
      <c r="E39" s="456">
        <f>'Gen.Contr. Cert. of Actual Cost'!J54</f>
        <v>0</v>
      </c>
      <c r="F39" s="457">
        <f t="shared" si="0"/>
        <v>0</v>
      </c>
      <c r="G39" s="513">
        <f t="shared" si="1"/>
        <v>0</v>
      </c>
      <c r="H39" s="515"/>
      <c r="I39" s="140"/>
    </row>
    <row r="40" spans="1:9" ht="23.15" customHeight="1" x14ac:dyDescent="0.35">
      <c r="A40" s="133">
        <v>26</v>
      </c>
      <c r="B40" s="133">
        <v>8</v>
      </c>
      <c r="C40" s="136" t="s">
        <v>48</v>
      </c>
      <c r="D40" s="456">
        <v>0</v>
      </c>
      <c r="E40" s="456">
        <f>'Gen.Contr. Cert. of Actual Cost'!J55</f>
        <v>0</v>
      </c>
      <c r="F40" s="457">
        <f t="shared" si="0"/>
        <v>0</v>
      </c>
      <c r="G40" s="513">
        <f t="shared" si="1"/>
        <v>0</v>
      </c>
      <c r="H40" s="514"/>
      <c r="I40" s="256"/>
    </row>
    <row r="41" spans="1:9" ht="23.15" customHeight="1" x14ac:dyDescent="0.35">
      <c r="A41" s="133">
        <v>27</v>
      </c>
      <c r="B41" s="133">
        <v>8</v>
      </c>
      <c r="C41" s="136" t="s">
        <v>49</v>
      </c>
      <c r="D41" s="456">
        <v>0</v>
      </c>
      <c r="E41" s="456">
        <f>'Gen.Contr. Cert. of Actual Cost'!J56</f>
        <v>0</v>
      </c>
      <c r="F41" s="457">
        <f t="shared" si="0"/>
        <v>0</v>
      </c>
      <c r="G41" s="513">
        <f t="shared" si="1"/>
        <v>0</v>
      </c>
      <c r="H41" s="514"/>
      <c r="I41" s="256"/>
    </row>
    <row r="42" spans="1:9" ht="23.15" customHeight="1" x14ac:dyDescent="0.35">
      <c r="A42" s="133">
        <v>28</v>
      </c>
      <c r="B42" s="133">
        <v>8</v>
      </c>
      <c r="C42" s="136" t="s">
        <v>159</v>
      </c>
      <c r="D42" s="456">
        <v>0</v>
      </c>
      <c r="E42" s="456">
        <f>'Gen.Contr. Cert. of Actual Cost'!J57</f>
        <v>0</v>
      </c>
      <c r="F42" s="457">
        <f t="shared" si="0"/>
        <v>0</v>
      </c>
      <c r="G42" s="513">
        <f t="shared" si="1"/>
        <v>0</v>
      </c>
      <c r="H42" s="514"/>
      <c r="I42" s="256"/>
    </row>
    <row r="43" spans="1:9" ht="23.15" customHeight="1" x14ac:dyDescent="0.35">
      <c r="A43" s="133">
        <v>29</v>
      </c>
      <c r="B43" s="133">
        <v>9</v>
      </c>
      <c r="C43" s="136" t="s">
        <v>50</v>
      </c>
      <c r="D43" s="456">
        <v>0</v>
      </c>
      <c r="E43" s="456">
        <f>'Gen.Contr. Cert. of Actual Cost'!J58</f>
        <v>0</v>
      </c>
      <c r="F43" s="457">
        <f t="shared" si="0"/>
        <v>0</v>
      </c>
      <c r="G43" s="513">
        <f t="shared" si="1"/>
        <v>0</v>
      </c>
      <c r="H43" s="179"/>
      <c r="I43" s="132"/>
    </row>
    <row r="44" spans="1:9" ht="23.15" customHeight="1" x14ac:dyDescent="0.35">
      <c r="A44" s="133">
        <v>30</v>
      </c>
      <c r="B44" s="133">
        <v>9</v>
      </c>
      <c r="C44" s="136" t="s">
        <v>51</v>
      </c>
      <c r="D44" s="456">
        <v>0</v>
      </c>
      <c r="E44" s="456">
        <f>'Gen.Contr. Cert. of Actual Cost'!J59</f>
        <v>0</v>
      </c>
      <c r="F44" s="457">
        <f t="shared" si="0"/>
        <v>0</v>
      </c>
      <c r="G44" s="513">
        <f t="shared" si="1"/>
        <v>0</v>
      </c>
      <c r="H44" s="179"/>
      <c r="I44" s="132"/>
    </row>
    <row r="45" spans="1:9" ht="23.15" customHeight="1" x14ac:dyDescent="0.35">
      <c r="A45" s="133">
        <v>31</v>
      </c>
      <c r="B45" s="133">
        <v>9</v>
      </c>
      <c r="C45" s="136" t="s">
        <v>52</v>
      </c>
      <c r="D45" s="456">
        <v>0</v>
      </c>
      <c r="E45" s="456">
        <f>'Gen.Contr. Cert. of Actual Cost'!J60</f>
        <v>0</v>
      </c>
      <c r="F45" s="457">
        <f t="shared" si="0"/>
        <v>0</v>
      </c>
      <c r="G45" s="513">
        <f t="shared" si="1"/>
        <v>0</v>
      </c>
      <c r="H45" s="514"/>
      <c r="I45" s="256"/>
    </row>
    <row r="46" spans="1:9" ht="23.15" customHeight="1" x14ac:dyDescent="0.35">
      <c r="A46" s="133">
        <v>32</v>
      </c>
      <c r="B46" s="133">
        <v>9</v>
      </c>
      <c r="C46" s="136" t="s">
        <v>79</v>
      </c>
      <c r="D46" s="456">
        <v>0</v>
      </c>
      <c r="E46" s="456">
        <f>'Gen.Contr. Cert. of Actual Cost'!J61</f>
        <v>0</v>
      </c>
      <c r="F46" s="457">
        <f t="shared" si="0"/>
        <v>0</v>
      </c>
      <c r="G46" s="513">
        <f t="shared" si="1"/>
        <v>0</v>
      </c>
      <c r="H46" s="514"/>
      <c r="I46" s="256"/>
    </row>
    <row r="47" spans="1:9" ht="23.15" customHeight="1" x14ac:dyDescent="0.35">
      <c r="A47" s="133">
        <v>33</v>
      </c>
      <c r="B47" s="133">
        <v>9</v>
      </c>
      <c r="C47" s="136" t="s">
        <v>105</v>
      </c>
      <c r="D47" s="456">
        <v>0</v>
      </c>
      <c r="E47" s="456">
        <f>'Gen.Contr. Cert. of Actual Cost'!J62</f>
        <v>0</v>
      </c>
      <c r="F47" s="457">
        <f t="shared" si="0"/>
        <v>0</v>
      </c>
      <c r="G47" s="513">
        <f t="shared" si="1"/>
        <v>0</v>
      </c>
      <c r="H47" s="514"/>
      <c r="I47" s="256"/>
    </row>
    <row r="48" spans="1:9" ht="23.15" customHeight="1" x14ac:dyDescent="0.35">
      <c r="A48" s="133">
        <v>34</v>
      </c>
      <c r="B48" s="133">
        <v>9</v>
      </c>
      <c r="C48" s="136" t="s">
        <v>53</v>
      </c>
      <c r="D48" s="456">
        <v>0</v>
      </c>
      <c r="E48" s="456">
        <f>'Gen.Contr. Cert. of Actual Cost'!J63</f>
        <v>0</v>
      </c>
      <c r="F48" s="457">
        <f t="shared" si="0"/>
        <v>0</v>
      </c>
      <c r="G48" s="513">
        <f t="shared" si="1"/>
        <v>0</v>
      </c>
      <c r="H48" s="179"/>
      <c r="I48" s="132"/>
    </row>
    <row r="49" spans="1:10" ht="23.15" customHeight="1" x14ac:dyDescent="0.35">
      <c r="A49" s="133">
        <v>35</v>
      </c>
      <c r="B49" s="133">
        <v>9</v>
      </c>
      <c r="C49" s="136" t="s">
        <v>54</v>
      </c>
      <c r="D49" s="456">
        <v>0</v>
      </c>
      <c r="E49" s="456">
        <f>'Gen.Contr. Cert. of Actual Cost'!J64</f>
        <v>0</v>
      </c>
      <c r="F49" s="457">
        <f t="shared" si="0"/>
        <v>0</v>
      </c>
      <c r="G49" s="513">
        <f t="shared" si="1"/>
        <v>0</v>
      </c>
      <c r="H49" s="179"/>
      <c r="I49" s="132"/>
    </row>
    <row r="50" spans="1:10" ht="23.15" customHeight="1" x14ac:dyDescent="0.35">
      <c r="A50" s="133">
        <v>36</v>
      </c>
      <c r="B50" s="133">
        <v>9</v>
      </c>
      <c r="C50" s="136" t="s">
        <v>158</v>
      </c>
      <c r="D50" s="456">
        <v>0</v>
      </c>
      <c r="E50" s="456">
        <f>'Gen.Contr. Cert. of Actual Cost'!J65</f>
        <v>0</v>
      </c>
      <c r="F50" s="457">
        <f t="shared" si="0"/>
        <v>0</v>
      </c>
      <c r="G50" s="513">
        <f t="shared" si="1"/>
        <v>0</v>
      </c>
      <c r="H50" s="515"/>
      <c r="I50" s="140"/>
    </row>
    <row r="51" spans="1:10" ht="23.15" customHeight="1" x14ac:dyDescent="0.35">
      <c r="A51" s="133">
        <v>37</v>
      </c>
      <c r="B51" s="133">
        <v>10</v>
      </c>
      <c r="C51" s="136" t="s">
        <v>55</v>
      </c>
      <c r="D51" s="456">
        <v>0</v>
      </c>
      <c r="E51" s="456">
        <f>'Gen.Contr. Cert. of Actual Cost'!J66</f>
        <v>0</v>
      </c>
      <c r="F51" s="457">
        <f t="shared" si="0"/>
        <v>0</v>
      </c>
      <c r="G51" s="513">
        <f t="shared" si="1"/>
        <v>0</v>
      </c>
      <c r="H51" s="179"/>
      <c r="I51" s="132"/>
    </row>
    <row r="52" spans="1:10" ht="23.15" customHeight="1" x14ac:dyDescent="0.35">
      <c r="A52" s="133">
        <v>38</v>
      </c>
      <c r="B52" s="133">
        <v>10</v>
      </c>
      <c r="C52" s="136" t="s">
        <v>56</v>
      </c>
      <c r="D52" s="456">
        <v>0</v>
      </c>
      <c r="E52" s="456">
        <f>'Gen.Contr. Cert. of Actual Cost'!J67</f>
        <v>0</v>
      </c>
      <c r="F52" s="457">
        <f t="shared" si="0"/>
        <v>0</v>
      </c>
      <c r="G52" s="513">
        <f t="shared" si="1"/>
        <v>0</v>
      </c>
      <c r="H52" s="179"/>
      <c r="I52" s="132"/>
    </row>
    <row r="53" spans="1:10" ht="23.15" customHeight="1" x14ac:dyDescent="0.35">
      <c r="A53" s="133">
        <v>39</v>
      </c>
      <c r="B53" s="133">
        <v>10</v>
      </c>
      <c r="C53" s="136" t="s">
        <v>157</v>
      </c>
      <c r="D53" s="456">
        <v>0</v>
      </c>
      <c r="E53" s="456">
        <f>'Gen.Contr. Cert. of Actual Cost'!J68</f>
        <v>0</v>
      </c>
      <c r="F53" s="457">
        <f t="shared" si="0"/>
        <v>0</v>
      </c>
      <c r="G53" s="513">
        <f t="shared" si="1"/>
        <v>0</v>
      </c>
      <c r="H53" s="515"/>
      <c r="I53" s="140"/>
    </row>
    <row r="54" spans="1:10" ht="23.15" customHeight="1" x14ac:dyDescent="0.35">
      <c r="A54" s="133">
        <v>40</v>
      </c>
      <c r="B54" s="133">
        <v>11</v>
      </c>
      <c r="C54" s="136" t="s">
        <v>80</v>
      </c>
      <c r="D54" s="456">
        <v>0</v>
      </c>
      <c r="E54" s="456">
        <f>'Gen.Contr. Cert. of Actual Cost'!J69</f>
        <v>0</v>
      </c>
      <c r="F54" s="457">
        <f t="shared" si="0"/>
        <v>0</v>
      </c>
      <c r="G54" s="513">
        <f t="shared" si="1"/>
        <v>0</v>
      </c>
      <c r="H54" s="179"/>
      <c r="I54" s="132"/>
    </row>
    <row r="55" spans="1:10" ht="23.15" customHeight="1" x14ac:dyDescent="0.35">
      <c r="A55" s="133">
        <v>41</v>
      </c>
      <c r="B55" s="133">
        <v>11</v>
      </c>
      <c r="C55" s="136" t="s">
        <v>57</v>
      </c>
      <c r="D55" s="456">
        <v>0</v>
      </c>
      <c r="E55" s="456">
        <f>'Gen.Contr. Cert. of Actual Cost'!J70</f>
        <v>0</v>
      </c>
      <c r="F55" s="457">
        <f t="shared" si="0"/>
        <v>0</v>
      </c>
      <c r="G55" s="513">
        <f t="shared" si="1"/>
        <v>0</v>
      </c>
      <c r="H55" s="179"/>
      <c r="I55" s="132"/>
    </row>
    <row r="56" spans="1:10" ht="23.15" customHeight="1" x14ac:dyDescent="0.35">
      <c r="A56" s="133">
        <v>42</v>
      </c>
      <c r="B56" s="133">
        <v>11</v>
      </c>
      <c r="C56" s="136" t="s">
        <v>58</v>
      </c>
      <c r="D56" s="456">
        <v>0</v>
      </c>
      <c r="E56" s="456">
        <f>'Gen.Contr. Cert. of Actual Cost'!J71</f>
        <v>0</v>
      </c>
      <c r="F56" s="457">
        <f>MIN(D56,E56)</f>
        <v>0</v>
      </c>
      <c r="G56" s="513">
        <f t="shared" si="1"/>
        <v>0</v>
      </c>
      <c r="H56" s="179"/>
      <c r="I56" s="132"/>
    </row>
    <row r="57" spans="1:10" ht="23.15" customHeight="1" x14ac:dyDescent="0.35">
      <c r="A57" s="133">
        <v>43</v>
      </c>
      <c r="B57" s="133">
        <v>11</v>
      </c>
      <c r="C57" s="136" t="s">
        <v>156</v>
      </c>
      <c r="D57" s="456">
        <v>0</v>
      </c>
      <c r="E57" s="456">
        <f>'Gen.Contr. Cert. of Actual Cost'!J72</f>
        <v>0</v>
      </c>
      <c r="F57" s="457">
        <f t="shared" si="0"/>
        <v>0</v>
      </c>
      <c r="G57" s="513">
        <f t="shared" si="1"/>
        <v>0</v>
      </c>
      <c r="H57" s="515"/>
      <c r="I57" s="140"/>
    </row>
    <row r="58" spans="1:10" ht="23.15" customHeight="1" x14ac:dyDescent="0.35">
      <c r="A58" s="133">
        <v>44</v>
      </c>
      <c r="B58" s="133">
        <v>12</v>
      </c>
      <c r="C58" s="136" t="s">
        <v>59</v>
      </c>
      <c r="D58" s="456">
        <v>0</v>
      </c>
      <c r="E58" s="456">
        <f>'Gen.Contr. Cert. of Actual Cost'!J73</f>
        <v>0</v>
      </c>
      <c r="F58" s="457">
        <f>MIN(D58,E58)</f>
        <v>0</v>
      </c>
      <c r="G58" s="513">
        <f t="shared" si="1"/>
        <v>0</v>
      </c>
      <c r="H58" s="488"/>
      <c r="I58" s="143"/>
      <c r="J58" s="49"/>
    </row>
    <row r="59" spans="1:10" ht="23.15" customHeight="1" x14ac:dyDescent="0.35">
      <c r="A59" s="133">
        <v>45</v>
      </c>
      <c r="B59" s="133">
        <v>12</v>
      </c>
      <c r="C59" s="136" t="s">
        <v>155</v>
      </c>
      <c r="D59" s="456">
        <v>0</v>
      </c>
      <c r="E59" s="456">
        <f>'Gen.Contr. Cert. of Actual Cost'!J74</f>
        <v>0</v>
      </c>
      <c r="F59" s="457">
        <f t="shared" si="0"/>
        <v>0</v>
      </c>
      <c r="G59" s="513">
        <f t="shared" si="1"/>
        <v>0</v>
      </c>
      <c r="H59" s="488"/>
      <c r="I59" s="143"/>
      <c r="J59" s="49"/>
    </row>
    <row r="60" spans="1:10" ht="23.15" customHeight="1" x14ac:dyDescent="0.35">
      <c r="A60" s="133">
        <v>46</v>
      </c>
      <c r="B60" s="133">
        <v>13</v>
      </c>
      <c r="C60" s="136" t="s">
        <v>81</v>
      </c>
      <c r="D60" s="456">
        <v>0</v>
      </c>
      <c r="E60" s="456">
        <f>'Gen.Contr. Cert. of Actual Cost'!J75</f>
        <v>0</v>
      </c>
      <c r="F60" s="457">
        <f t="shared" si="0"/>
        <v>0</v>
      </c>
      <c r="G60" s="513">
        <f t="shared" si="1"/>
        <v>0</v>
      </c>
      <c r="H60" s="128"/>
      <c r="I60" s="144"/>
    </row>
    <row r="61" spans="1:10" ht="23.15" customHeight="1" x14ac:dyDescent="0.35">
      <c r="A61" s="133">
        <v>47</v>
      </c>
      <c r="B61" s="133">
        <v>13</v>
      </c>
      <c r="C61" s="136" t="s">
        <v>154</v>
      </c>
      <c r="D61" s="456">
        <v>0</v>
      </c>
      <c r="E61" s="456">
        <f>'Gen.Contr. Cert. of Actual Cost'!J76</f>
        <v>0</v>
      </c>
      <c r="F61" s="457">
        <f t="shared" si="0"/>
        <v>0</v>
      </c>
      <c r="G61" s="513">
        <f t="shared" si="1"/>
        <v>0</v>
      </c>
      <c r="H61" s="128"/>
      <c r="I61" s="144"/>
    </row>
    <row r="62" spans="1:10" ht="23.15" customHeight="1" x14ac:dyDescent="0.35">
      <c r="A62" s="133">
        <v>48</v>
      </c>
      <c r="B62" s="133">
        <v>14</v>
      </c>
      <c r="C62" s="136" t="s">
        <v>60</v>
      </c>
      <c r="D62" s="456">
        <v>0</v>
      </c>
      <c r="E62" s="456">
        <f>'Gen.Contr. Cert. of Actual Cost'!J77</f>
        <v>0</v>
      </c>
      <c r="F62" s="457">
        <f t="shared" si="0"/>
        <v>0</v>
      </c>
      <c r="G62" s="513">
        <f t="shared" si="1"/>
        <v>0</v>
      </c>
      <c r="H62" s="128"/>
      <c r="I62" s="144"/>
    </row>
    <row r="63" spans="1:10" ht="23.15" customHeight="1" x14ac:dyDescent="0.35">
      <c r="A63" s="133">
        <v>49</v>
      </c>
      <c r="B63" s="133">
        <v>14</v>
      </c>
      <c r="C63" s="136" t="s">
        <v>153</v>
      </c>
      <c r="D63" s="456">
        <v>0</v>
      </c>
      <c r="E63" s="456">
        <f>'Gen.Contr. Cert. of Actual Cost'!J78</f>
        <v>0</v>
      </c>
      <c r="F63" s="457">
        <f t="shared" si="0"/>
        <v>0</v>
      </c>
      <c r="G63" s="513">
        <f t="shared" si="1"/>
        <v>0</v>
      </c>
      <c r="H63" s="128"/>
      <c r="I63" s="144"/>
    </row>
    <row r="64" spans="1:10" ht="23.15" customHeight="1" x14ac:dyDescent="0.35">
      <c r="A64" s="133">
        <v>50</v>
      </c>
      <c r="B64" s="133">
        <v>15</v>
      </c>
      <c r="C64" s="136" t="s">
        <v>61</v>
      </c>
      <c r="D64" s="456">
        <v>0</v>
      </c>
      <c r="E64" s="456">
        <f>'Gen.Contr. Cert. of Actual Cost'!J79</f>
        <v>0</v>
      </c>
      <c r="F64" s="457">
        <f t="shared" si="0"/>
        <v>0</v>
      </c>
      <c r="G64" s="513">
        <f t="shared" si="1"/>
        <v>0</v>
      </c>
      <c r="H64" s="128"/>
      <c r="I64" s="144"/>
    </row>
    <row r="65" spans="1:14" ht="23.15" customHeight="1" x14ac:dyDescent="0.35">
      <c r="A65" s="133">
        <v>51</v>
      </c>
      <c r="B65" s="133">
        <v>15</v>
      </c>
      <c r="C65" s="136" t="s">
        <v>62</v>
      </c>
      <c r="D65" s="456">
        <v>0</v>
      </c>
      <c r="E65" s="456">
        <f>'Gen.Contr. Cert. of Actual Cost'!J80</f>
        <v>0</v>
      </c>
      <c r="F65" s="457">
        <f t="shared" si="0"/>
        <v>0</v>
      </c>
      <c r="G65" s="513">
        <f t="shared" si="1"/>
        <v>0</v>
      </c>
      <c r="H65" s="53"/>
      <c r="I65" s="138"/>
      <c r="L65" s="436"/>
    </row>
    <row r="66" spans="1:14" ht="23.15" customHeight="1" x14ac:dyDescent="0.35">
      <c r="A66" s="133">
        <v>52</v>
      </c>
      <c r="B66" s="133">
        <v>15</v>
      </c>
      <c r="C66" s="136" t="s">
        <v>63</v>
      </c>
      <c r="D66" s="456">
        <v>0</v>
      </c>
      <c r="E66" s="456">
        <f>'Gen.Contr. Cert. of Actual Cost'!J81</f>
        <v>0</v>
      </c>
      <c r="F66" s="457">
        <f t="shared" si="0"/>
        <v>0</v>
      </c>
      <c r="G66" s="513">
        <f t="shared" si="1"/>
        <v>0</v>
      </c>
      <c r="H66" s="53"/>
      <c r="I66" s="138"/>
      <c r="J66" s="797"/>
      <c r="K66" s="798"/>
      <c r="L66" s="498"/>
    </row>
    <row r="67" spans="1:14" ht="23.15" customHeight="1" x14ac:dyDescent="0.35">
      <c r="A67" s="133">
        <v>53</v>
      </c>
      <c r="B67" s="133">
        <v>15</v>
      </c>
      <c r="C67" s="136" t="s">
        <v>64</v>
      </c>
      <c r="D67" s="456">
        <v>0</v>
      </c>
      <c r="E67" s="456">
        <f>'Gen.Contr. Cert. of Actual Cost'!J82</f>
        <v>0</v>
      </c>
      <c r="F67" s="457">
        <f t="shared" si="0"/>
        <v>0</v>
      </c>
      <c r="G67" s="513">
        <f t="shared" si="1"/>
        <v>0</v>
      </c>
      <c r="H67" s="488"/>
      <c r="I67" s="143"/>
      <c r="J67" s="208"/>
      <c r="K67" s="209"/>
    </row>
    <row r="68" spans="1:14" ht="23.15" customHeight="1" x14ac:dyDescent="0.35">
      <c r="A68" s="133">
        <v>54</v>
      </c>
      <c r="B68" s="133">
        <v>15</v>
      </c>
      <c r="C68" s="136" t="s">
        <v>152</v>
      </c>
      <c r="D68" s="456">
        <v>0</v>
      </c>
      <c r="E68" s="456">
        <f>'Gen.Contr. Cert. of Actual Cost'!J83</f>
        <v>0</v>
      </c>
      <c r="F68" s="457">
        <f t="shared" si="0"/>
        <v>0</v>
      </c>
      <c r="G68" s="513">
        <f t="shared" si="1"/>
        <v>0</v>
      </c>
      <c r="H68" s="488"/>
      <c r="I68" s="143"/>
      <c r="J68" s="208"/>
      <c r="K68" s="210"/>
      <c r="L68" s="212"/>
    </row>
    <row r="69" spans="1:14" ht="23.15" customHeight="1" x14ac:dyDescent="0.35">
      <c r="A69" s="133">
        <v>55</v>
      </c>
      <c r="B69" s="133">
        <v>16</v>
      </c>
      <c r="C69" s="136" t="s">
        <v>65</v>
      </c>
      <c r="D69" s="456">
        <v>0</v>
      </c>
      <c r="E69" s="456">
        <f>'Gen.Contr. Cert. of Actual Cost'!J84</f>
        <v>0</v>
      </c>
      <c r="F69" s="457">
        <f t="shared" si="0"/>
        <v>0</v>
      </c>
      <c r="G69" s="513">
        <f t="shared" si="1"/>
        <v>0</v>
      </c>
      <c r="H69" s="523"/>
      <c r="I69" s="524"/>
      <c r="J69" s="408"/>
      <c r="K69" s="211"/>
      <c r="L69" s="212"/>
    </row>
    <row r="70" spans="1:14" ht="23.15" customHeight="1" x14ac:dyDescent="0.35">
      <c r="A70" s="133">
        <v>56</v>
      </c>
      <c r="B70" s="133">
        <v>16</v>
      </c>
      <c r="C70" s="136" t="s">
        <v>151</v>
      </c>
      <c r="D70" s="456">
        <v>0</v>
      </c>
      <c r="E70" s="456">
        <f>'Gen.Contr. Cert. of Actual Cost'!J85</f>
        <v>0</v>
      </c>
      <c r="F70" s="457">
        <f t="shared" si="0"/>
        <v>0</v>
      </c>
      <c r="G70" s="513">
        <f t="shared" si="1"/>
        <v>0</v>
      </c>
      <c r="H70" s="825" t="s">
        <v>590</v>
      </c>
      <c r="I70" s="826"/>
    </row>
    <row r="71" spans="1:14" ht="23.15" customHeight="1" x14ac:dyDescent="0.35">
      <c r="A71" s="133">
        <v>57</v>
      </c>
      <c r="B71" s="48"/>
      <c r="C71" s="146" t="s">
        <v>115</v>
      </c>
      <c r="D71" s="482">
        <f>SUM(D15:D70)</f>
        <v>0</v>
      </c>
      <c r="E71" s="482">
        <f>SUM(E15:E70)</f>
        <v>0</v>
      </c>
      <c r="F71" s="482">
        <f>SUM(F15:F70)</f>
        <v>0</v>
      </c>
      <c r="G71" s="482"/>
      <c r="H71" s="827"/>
      <c r="I71" s="828"/>
      <c r="J71" s="797"/>
      <c r="K71" s="797"/>
      <c r="L71" s="797"/>
      <c r="M71" s="486"/>
    </row>
    <row r="72" spans="1:14" ht="23.15" customHeight="1" x14ac:dyDescent="0.35">
      <c r="A72" s="133">
        <v>58</v>
      </c>
      <c r="B72" s="48"/>
      <c r="C72" s="435" t="s">
        <v>641</v>
      </c>
      <c r="D72" s="482"/>
      <c r="E72" s="536"/>
      <c r="F72" s="482"/>
      <c r="G72" s="482"/>
      <c r="H72" s="519" t="s">
        <v>587</v>
      </c>
      <c r="I72" s="518">
        <f>D71</f>
        <v>0</v>
      </c>
      <c r="J72" s="534"/>
      <c r="K72" s="534"/>
      <c r="L72" s="534"/>
      <c r="M72" s="535"/>
    </row>
    <row r="73" spans="1:14" ht="23.15" customHeight="1" x14ac:dyDescent="0.35">
      <c r="A73" s="133">
        <v>59</v>
      </c>
      <c r="B73" s="48"/>
      <c r="C73" s="435" t="s">
        <v>90</v>
      </c>
      <c r="D73" s="456">
        <v>0</v>
      </c>
      <c r="E73" s="458">
        <f>'Gen.Contr. Cert. of Actual Cost'!J87</f>
        <v>0</v>
      </c>
      <c r="F73" s="459" t="e">
        <f>F71*I74</f>
        <v>#DIV/0!</v>
      </c>
      <c r="G73" s="459" t="e">
        <f>F73-D73</f>
        <v>#DIV/0!</v>
      </c>
      <c r="H73" s="520" t="s">
        <v>588</v>
      </c>
      <c r="I73" s="518">
        <f>D73</f>
        <v>0</v>
      </c>
      <c r="J73" s="822"/>
      <c r="K73" s="822"/>
      <c r="L73" s="509"/>
    </row>
    <row r="74" spans="1:14" ht="23.15" customHeight="1" x14ac:dyDescent="0.35">
      <c r="A74" s="133">
        <v>60</v>
      </c>
      <c r="B74" s="48"/>
      <c r="C74" s="146" t="s">
        <v>325</v>
      </c>
      <c r="D74" s="482">
        <f>D71+D73</f>
        <v>0</v>
      </c>
      <c r="E74" s="482">
        <f>E71+E73</f>
        <v>0</v>
      </c>
      <c r="F74" s="482" t="e">
        <f>F71+F72+F73</f>
        <v>#DIV/0!</v>
      </c>
      <c r="G74" s="459" t="e">
        <f t="shared" ref="G74:G82" si="2">F74-D74</f>
        <v>#DIV/0!</v>
      </c>
      <c r="H74" s="521" t="s">
        <v>589</v>
      </c>
      <c r="I74" s="522" t="e">
        <f>I73/I72</f>
        <v>#DIV/0!</v>
      </c>
      <c r="J74" s="57"/>
      <c r="K74" s="57"/>
      <c r="L74" s="509"/>
      <c r="M74" s="510"/>
    </row>
    <row r="75" spans="1:14" ht="23.15" customHeight="1" x14ac:dyDescent="0.35">
      <c r="A75" s="133">
        <v>61</v>
      </c>
      <c r="B75" s="48"/>
      <c r="C75" s="136" t="s">
        <v>524</v>
      </c>
      <c r="D75" s="458">
        <v>0</v>
      </c>
      <c r="E75" s="207">
        <f>'Gen.Contr. Cert. of Actual Cost'!J89</f>
        <v>0</v>
      </c>
      <c r="F75" s="207" t="e">
        <f>F71*I76</f>
        <v>#DIV/0!</v>
      </c>
      <c r="G75" s="459" t="e">
        <f t="shared" si="2"/>
        <v>#DIV/0!</v>
      </c>
      <c r="H75" s="460" t="s">
        <v>586</v>
      </c>
      <c r="I75" s="133">
        <f>D75</f>
        <v>0</v>
      </c>
      <c r="J75" s="57"/>
      <c r="K75" s="57"/>
      <c r="L75" s="509"/>
      <c r="M75" s="510"/>
    </row>
    <row r="76" spans="1:14" ht="23.15" customHeight="1" x14ac:dyDescent="0.35">
      <c r="A76" s="133">
        <v>62</v>
      </c>
      <c r="B76" s="48"/>
      <c r="C76" s="146" t="s">
        <v>326</v>
      </c>
      <c r="D76" s="482">
        <f>D74+D75</f>
        <v>0</v>
      </c>
      <c r="E76" s="482">
        <f>E74+E75</f>
        <v>0</v>
      </c>
      <c r="F76" s="482" t="e">
        <f>F74+F75</f>
        <v>#DIV/0!</v>
      </c>
      <c r="G76" s="459" t="e">
        <f t="shared" si="2"/>
        <v>#DIV/0!</v>
      </c>
      <c r="H76" s="525" t="s">
        <v>591</v>
      </c>
      <c r="I76" s="526" t="e">
        <f>I75/I72</f>
        <v>#DIV/0!</v>
      </c>
    </row>
    <row r="77" spans="1:14" ht="23.15" customHeight="1" x14ac:dyDescent="0.35">
      <c r="A77" s="133">
        <v>63</v>
      </c>
      <c r="B77" s="48"/>
      <c r="C77" s="136" t="s">
        <v>525</v>
      </c>
      <c r="D77" s="461">
        <v>0</v>
      </c>
      <c r="E77" s="207">
        <f>'Gen.Contr. Cert. of Actual Cost'!J91</f>
        <v>0</v>
      </c>
      <c r="F77" s="207">
        <f>MIN(D77,E77)</f>
        <v>0</v>
      </c>
      <c r="G77" s="459">
        <f t="shared" si="2"/>
        <v>0</v>
      </c>
      <c r="H77" s="527"/>
      <c r="I77" s="528"/>
      <c r="L77" s="529"/>
    </row>
    <row r="78" spans="1:14" ht="23.15" customHeight="1" x14ac:dyDescent="0.35">
      <c r="A78" s="48">
        <v>64</v>
      </c>
      <c r="B78" s="48"/>
      <c r="C78" s="136" t="s">
        <v>526</v>
      </c>
      <c r="D78" s="461">
        <v>0</v>
      </c>
      <c r="E78" s="207">
        <f>'Gen.Contr. Cert. of Actual Cost'!J92</f>
        <v>0</v>
      </c>
      <c r="F78" s="207">
        <f>MIN(D78,E78)</f>
        <v>0</v>
      </c>
      <c r="G78" s="459">
        <f t="shared" si="2"/>
        <v>0</v>
      </c>
      <c r="H78" s="825" t="s">
        <v>592</v>
      </c>
      <c r="I78" s="826"/>
    </row>
    <row r="79" spans="1:14" ht="23.15" customHeight="1" x14ac:dyDescent="0.35">
      <c r="A79" s="48">
        <v>65</v>
      </c>
      <c r="B79" s="48"/>
      <c r="C79" s="146" t="s">
        <v>68</v>
      </c>
      <c r="D79" s="482">
        <f>D76+D77+D78</f>
        <v>0</v>
      </c>
      <c r="E79" s="482">
        <f>E76+E77+E78</f>
        <v>0</v>
      </c>
      <c r="F79" s="482" t="e">
        <f>F76+F77+F78</f>
        <v>#DIV/0!</v>
      </c>
      <c r="G79" s="459" t="e">
        <f t="shared" si="2"/>
        <v>#DIV/0!</v>
      </c>
      <c r="H79" s="827"/>
      <c r="I79" s="828"/>
      <c r="J79" s="148"/>
    </row>
    <row r="80" spans="1:14" ht="23.15" customHeight="1" x14ac:dyDescent="0.35">
      <c r="A80" s="48">
        <v>66</v>
      </c>
      <c r="B80" s="48"/>
      <c r="C80" s="149" t="s">
        <v>13</v>
      </c>
      <c r="D80" s="462"/>
      <c r="E80" s="463">
        <f>'Gen.Contr. Cert. of Actual Cost'!J94</f>
        <v>0</v>
      </c>
      <c r="F80" s="462">
        <f>D80</f>
        <v>0</v>
      </c>
      <c r="G80" s="459">
        <f t="shared" si="2"/>
        <v>0</v>
      </c>
      <c r="H80" s="519" t="s">
        <v>642</v>
      </c>
      <c r="I80" s="537">
        <f>F71</f>
        <v>0</v>
      </c>
      <c r="N80" s="285">
        <f>E80-D80</f>
        <v>0</v>
      </c>
    </row>
    <row r="81" spans="1:12" ht="23.15" customHeight="1" x14ac:dyDescent="0.35">
      <c r="A81" s="48">
        <v>67</v>
      </c>
      <c r="B81" s="48"/>
      <c r="C81" s="181" t="s">
        <v>346</v>
      </c>
      <c r="D81" s="464">
        <v>0</v>
      </c>
      <c r="E81" s="463"/>
      <c r="F81" s="462">
        <v>0</v>
      </c>
      <c r="G81" s="459">
        <f t="shared" si="2"/>
        <v>0</v>
      </c>
      <c r="H81" s="460" t="s">
        <v>593</v>
      </c>
      <c r="I81" s="518" t="e">
        <f>F71*I74</f>
        <v>#DIV/0!</v>
      </c>
    </row>
    <row r="82" spans="1:12" ht="23.15" customHeight="1" x14ac:dyDescent="0.35">
      <c r="A82" s="48">
        <v>68</v>
      </c>
      <c r="B82" s="48"/>
      <c r="C82" s="55" t="s">
        <v>116</v>
      </c>
      <c r="D82" s="482">
        <f>D79+D80</f>
        <v>0</v>
      </c>
      <c r="E82" s="482">
        <f>+SUM(E79:E81)</f>
        <v>0</v>
      </c>
      <c r="F82" s="482" t="e">
        <f>+SUM(F79:F81)</f>
        <v>#DIV/0!</v>
      </c>
      <c r="G82" s="459" t="e">
        <f t="shared" si="2"/>
        <v>#DIV/0!</v>
      </c>
      <c r="H82" s="460" t="s">
        <v>594</v>
      </c>
      <c r="I82" s="518" t="e">
        <f>F71*I76</f>
        <v>#DIV/0!</v>
      </c>
      <c r="L82" s="148"/>
    </row>
    <row r="83" spans="1:12" s="49" customFormat="1" ht="23.15" customHeight="1" x14ac:dyDescent="0.35">
      <c r="A83" s="183" t="s">
        <v>82</v>
      </c>
      <c r="B83" s="183" t="s">
        <v>83</v>
      </c>
      <c r="C83" s="183" t="s">
        <v>84</v>
      </c>
      <c r="D83" s="465" t="s">
        <v>85</v>
      </c>
      <c r="E83" s="465" t="s">
        <v>86</v>
      </c>
      <c r="F83" s="466" t="s">
        <v>87</v>
      </c>
      <c r="G83" s="466" t="s">
        <v>88</v>
      </c>
      <c r="H83" s="259"/>
      <c r="I83" s="263"/>
    </row>
    <row r="84" spans="1:12" ht="23.15" customHeight="1" x14ac:dyDescent="0.35">
      <c r="A84" s="150"/>
      <c r="B84" s="121"/>
      <c r="C84" s="121"/>
      <c r="D84" s="467"/>
      <c r="E84" s="467"/>
      <c r="F84" s="468" t="s">
        <v>1</v>
      </c>
      <c r="G84" s="469"/>
      <c r="H84" s="517"/>
      <c r="I84" s="538"/>
      <c r="J84" s="148"/>
    </row>
    <row r="85" spans="1:12" s="122" customFormat="1" ht="23.15" customHeight="1" x14ac:dyDescent="0.35">
      <c r="A85" s="128"/>
      <c r="B85" s="121"/>
      <c r="C85" s="799" t="s">
        <v>347</v>
      </c>
      <c r="D85" s="800"/>
      <c r="E85" s="800"/>
      <c r="F85" s="483" t="e">
        <f>F79</f>
        <v>#DIV/0!</v>
      </c>
      <c r="G85" s="469"/>
      <c r="I85" s="138"/>
    </row>
    <row r="86" spans="1:12" s="122" customFormat="1" ht="23.15" customHeight="1" x14ac:dyDescent="0.35">
      <c r="A86" s="128"/>
      <c r="B86" s="121"/>
      <c r="C86" s="799" t="s">
        <v>368</v>
      </c>
      <c r="D86" s="800"/>
      <c r="E86" s="800"/>
      <c r="F86" s="484">
        <f>SUM(F80:F81)</f>
        <v>0</v>
      </c>
      <c r="G86" s="469"/>
      <c r="I86" s="138"/>
    </row>
    <row r="87" spans="1:12" s="122" customFormat="1" ht="23.15" customHeight="1" thickBot="1" x14ac:dyDescent="0.4">
      <c r="A87" s="186"/>
      <c r="B87" s="187"/>
      <c r="C87" s="807" t="s">
        <v>348</v>
      </c>
      <c r="D87" s="808"/>
      <c r="E87" s="808"/>
      <c r="F87" s="485" t="e">
        <f>SUM(F85:F86)</f>
        <v>#DIV/0!</v>
      </c>
      <c r="G87" s="470"/>
      <c r="H87" s="516"/>
      <c r="I87" s="189"/>
    </row>
    <row r="88" spans="1:12" s="122" customFormat="1" ht="23.15" customHeight="1" thickTop="1" x14ac:dyDescent="0.35">
      <c r="A88" s="121"/>
      <c r="B88" s="121"/>
      <c r="C88" s="809"/>
      <c r="D88" s="810"/>
      <c r="E88" s="810"/>
      <c r="F88" s="468"/>
      <c r="G88" s="469"/>
    </row>
    <row r="89" spans="1:12" s="122" customFormat="1" ht="23.15" customHeight="1" x14ac:dyDescent="0.35">
      <c r="A89" s="121"/>
      <c r="B89" s="121"/>
      <c r="C89" s="796" t="s">
        <v>597</v>
      </c>
      <c r="D89" s="796"/>
      <c r="E89" s="796"/>
      <c r="F89" s="796"/>
      <c r="G89" s="469"/>
    </row>
    <row r="90" spans="1:12" s="122" customFormat="1" ht="23.15" customHeight="1" x14ac:dyDescent="0.35">
      <c r="A90" s="121"/>
      <c r="B90" s="121"/>
      <c r="C90" s="407"/>
      <c r="D90" s="471"/>
      <c r="E90" s="471"/>
      <c r="F90" s="468"/>
      <c r="G90" s="469"/>
    </row>
    <row r="91" spans="1:12" s="122" customFormat="1" ht="23.15" customHeight="1" x14ac:dyDescent="0.35">
      <c r="A91" s="121"/>
      <c r="B91" s="121"/>
      <c r="C91" s="407"/>
      <c r="D91" s="471"/>
      <c r="E91" s="471"/>
      <c r="F91" s="468"/>
      <c r="G91" s="469"/>
    </row>
    <row r="92" spans="1:12" s="122" customFormat="1" ht="23.15" customHeight="1" x14ac:dyDescent="0.35">
      <c r="A92" s="121"/>
      <c r="B92" s="121"/>
      <c r="C92" s="407"/>
      <c r="D92" s="471"/>
      <c r="E92" s="471"/>
      <c r="F92" s="468"/>
      <c r="G92" s="469"/>
    </row>
    <row r="93" spans="1:12" s="122" customFormat="1" ht="23.15" customHeight="1" x14ac:dyDescent="0.35">
      <c r="A93" s="121"/>
      <c r="B93" s="121"/>
      <c r="C93" s="407"/>
      <c r="D93" s="471"/>
      <c r="E93" s="471"/>
      <c r="F93" s="468"/>
      <c r="G93" s="469"/>
    </row>
    <row r="94" spans="1:12" s="122" customFormat="1" ht="23.15" customHeight="1" x14ac:dyDescent="0.35">
      <c r="A94" s="121"/>
      <c r="B94" s="121"/>
      <c r="C94" s="407"/>
      <c r="D94" s="471"/>
      <c r="E94" s="471"/>
      <c r="F94" s="468"/>
      <c r="G94" s="469"/>
    </row>
    <row r="97" spans="1:10" x14ac:dyDescent="0.35">
      <c r="A97" s="149"/>
      <c r="B97" s="149"/>
      <c r="C97" s="149"/>
      <c r="D97" s="472"/>
      <c r="E97" s="469"/>
      <c r="F97" s="473"/>
      <c r="G97" s="473"/>
      <c r="H97" s="158"/>
      <c r="I97" s="157"/>
      <c r="J97" s="151"/>
    </row>
    <row r="98" spans="1:10" ht="22.5" customHeight="1" x14ac:dyDescent="0.35">
      <c r="A98" s="154" t="s">
        <v>508</v>
      </c>
      <c r="B98" s="155"/>
      <c r="C98" s="155"/>
      <c r="D98" s="474" t="s">
        <v>3</v>
      </c>
      <c r="E98" s="475"/>
      <c r="F98" s="476" t="s">
        <v>509</v>
      </c>
      <c r="G98" s="476"/>
      <c r="H98" s="276" t="s">
        <v>3</v>
      </c>
      <c r="I98" s="121"/>
      <c r="J98" s="277"/>
    </row>
    <row r="99" spans="1:10" ht="22.5" customHeight="1" x14ac:dyDescent="0.35">
      <c r="A99" s="157" t="s">
        <v>510</v>
      </c>
      <c r="B99" s="122"/>
      <c r="C99" s="122"/>
      <c r="F99" s="477" t="s">
        <v>596</v>
      </c>
    </row>
    <row r="100" spans="1:10" ht="22.5" customHeight="1" x14ac:dyDescent="0.35">
      <c r="A100" s="157"/>
      <c r="B100" s="122"/>
      <c r="C100" s="122"/>
      <c r="E100" s="474"/>
    </row>
    <row r="101" spans="1:10" ht="22.5" customHeight="1" x14ac:dyDescent="0.35">
      <c r="A101" s="157"/>
      <c r="B101" s="122"/>
      <c r="C101" s="122"/>
      <c r="E101" s="474"/>
    </row>
    <row r="102" spans="1:10" x14ac:dyDescent="0.35">
      <c r="A102" s="157"/>
      <c r="B102" s="157"/>
      <c r="C102" s="157"/>
      <c r="F102" s="478"/>
      <c r="G102" s="469"/>
      <c r="H102" s="49"/>
      <c r="I102" s="49"/>
    </row>
    <row r="103" spans="1:10" x14ac:dyDescent="0.35">
      <c r="A103" s="157"/>
      <c r="B103" s="157"/>
      <c r="C103" s="157"/>
      <c r="F103" s="478"/>
      <c r="G103" s="469"/>
      <c r="H103" s="49"/>
      <c r="I103" s="49"/>
    </row>
    <row r="104" spans="1:10" x14ac:dyDescent="0.35">
      <c r="D104" s="479"/>
      <c r="E104" s="467"/>
      <c r="F104" s="478"/>
      <c r="G104" s="469"/>
      <c r="H104" s="49"/>
      <c r="I104" s="49"/>
    </row>
    <row r="105" spans="1:10" x14ac:dyDescent="0.35">
      <c r="D105" s="479"/>
      <c r="E105" s="479"/>
      <c r="F105" s="478"/>
      <c r="G105" s="469"/>
      <c r="H105" s="49"/>
      <c r="I105" s="49"/>
    </row>
    <row r="106" spans="1:10" ht="20.149999999999999" customHeight="1" x14ac:dyDescent="0.35">
      <c r="C106" s="159"/>
      <c r="D106" s="467"/>
      <c r="E106" s="467"/>
      <c r="F106" s="478"/>
      <c r="G106" s="469"/>
      <c r="H106" s="122"/>
      <c r="I106" s="122"/>
    </row>
    <row r="109" spans="1:10" x14ac:dyDescent="0.35">
      <c r="B109" s="121"/>
      <c r="C109" s="121"/>
    </row>
    <row r="110" spans="1:10" x14ac:dyDescent="0.35">
      <c r="A110" s="161"/>
      <c r="B110" s="121"/>
      <c r="C110" s="121"/>
    </row>
    <row r="114" spans="1:2" x14ac:dyDescent="0.35">
      <c r="A114" s="160"/>
      <c r="B114" s="160"/>
    </row>
    <row r="201" spans="4:4" ht="18.25" customHeight="1" x14ac:dyDescent="0.35">
      <c r="D201" s="447"/>
    </row>
    <row r="202" spans="4:4" ht="18.25" customHeight="1" x14ac:dyDescent="0.35">
      <c r="D202" s="447"/>
    </row>
    <row r="203" spans="4:4" ht="18.25" customHeight="1" x14ac:dyDescent="0.35">
      <c r="D203" s="447"/>
    </row>
    <row r="204" spans="4:4" ht="18.25" customHeight="1" x14ac:dyDescent="0.35">
      <c r="D204" s="447"/>
    </row>
    <row r="205" spans="4:4" ht="18.25" customHeight="1" x14ac:dyDescent="0.35">
      <c r="D205" s="447"/>
    </row>
    <row r="206" spans="4:4" ht="18.25" customHeight="1" x14ac:dyDescent="0.35">
      <c r="D206" s="447"/>
    </row>
    <row r="207" spans="4:4" ht="18.25" customHeight="1" x14ac:dyDescent="0.35">
      <c r="D207" s="447"/>
    </row>
    <row r="208" spans="4:4" ht="18.25" customHeight="1" x14ac:dyDescent="0.35">
      <c r="D208" s="447"/>
    </row>
    <row r="209" spans="4:4" ht="18.25" customHeight="1" x14ac:dyDescent="0.35">
      <c r="D209" s="447"/>
    </row>
    <row r="210" spans="4:4" ht="18.25" customHeight="1" x14ac:dyDescent="0.35">
      <c r="D210" s="447"/>
    </row>
    <row r="211" spans="4:4" ht="18.25" customHeight="1" x14ac:dyDescent="0.35">
      <c r="D211" s="447"/>
    </row>
    <row r="212" spans="4:4" ht="18.25" customHeight="1" x14ac:dyDescent="0.35">
      <c r="D212" s="447"/>
    </row>
    <row r="213" spans="4:4" ht="18.25" customHeight="1" x14ac:dyDescent="0.35">
      <c r="D213" s="447"/>
    </row>
    <row r="214" spans="4:4" ht="18.25" customHeight="1" x14ac:dyDescent="0.35">
      <c r="D214" s="447"/>
    </row>
    <row r="215" spans="4:4" ht="18.25" customHeight="1" x14ac:dyDescent="0.35">
      <c r="D215" s="447"/>
    </row>
    <row r="216" spans="4:4" ht="18.25" customHeight="1" x14ac:dyDescent="0.35">
      <c r="D216" s="447"/>
    </row>
    <row r="217" spans="4:4" ht="18.25" customHeight="1" x14ac:dyDescent="0.35">
      <c r="D217" s="447"/>
    </row>
    <row r="218" spans="4:4" ht="18.25" customHeight="1" x14ac:dyDescent="0.35">
      <c r="D218" s="447"/>
    </row>
    <row r="219" spans="4:4" ht="18.25" customHeight="1" x14ac:dyDescent="0.35">
      <c r="D219" s="447"/>
    </row>
    <row r="220" spans="4:4" ht="18.25" customHeight="1" x14ac:dyDescent="0.35">
      <c r="D220" s="447"/>
    </row>
    <row r="221" spans="4:4" ht="18.25" customHeight="1" x14ac:dyDescent="0.35">
      <c r="D221" s="447"/>
    </row>
    <row r="222" spans="4:4" ht="18.25" customHeight="1" x14ac:dyDescent="0.35">
      <c r="D222" s="447"/>
    </row>
    <row r="223" spans="4:4" ht="18.25" customHeight="1" x14ac:dyDescent="0.35">
      <c r="D223" s="447"/>
    </row>
    <row r="224" spans="4:4" ht="18.25" customHeight="1" x14ac:dyDescent="0.35">
      <c r="D224" s="447"/>
    </row>
    <row r="225" spans="4:4" ht="18.25" customHeight="1" x14ac:dyDescent="0.35">
      <c r="D225" s="447"/>
    </row>
    <row r="226" spans="4:4" ht="18.25" customHeight="1" x14ac:dyDescent="0.35">
      <c r="D226" s="447"/>
    </row>
    <row r="227" spans="4:4" ht="18.25" customHeight="1" x14ac:dyDescent="0.35">
      <c r="D227" s="447"/>
    </row>
    <row r="228" spans="4:4" ht="18.25" customHeight="1" x14ac:dyDescent="0.35">
      <c r="D228" s="447"/>
    </row>
    <row r="229" spans="4:4" ht="18.25" customHeight="1" x14ac:dyDescent="0.35">
      <c r="D229" s="447"/>
    </row>
    <row r="230" spans="4:4" ht="18.25" customHeight="1" x14ac:dyDescent="0.35">
      <c r="D230" s="447"/>
    </row>
    <row r="231" spans="4:4" ht="18.25" customHeight="1" x14ac:dyDescent="0.35">
      <c r="D231" s="447"/>
    </row>
    <row r="232" spans="4:4" ht="18.25" customHeight="1" x14ac:dyDescent="0.35">
      <c r="D232" s="447"/>
    </row>
    <row r="233" spans="4:4" ht="18.25" customHeight="1" x14ac:dyDescent="0.35">
      <c r="D233" s="447"/>
    </row>
    <row r="234" spans="4:4" ht="18.25" customHeight="1" x14ac:dyDescent="0.35">
      <c r="D234" s="447"/>
    </row>
    <row r="235" spans="4:4" ht="18.25" customHeight="1" x14ac:dyDescent="0.35">
      <c r="D235" s="447"/>
    </row>
    <row r="236" spans="4:4" ht="18.25" customHeight="1" x14ac:dyDescent="0.35">
      <c r="D236" s="447"/>
    </row>
    <row r="237" spans="4:4" ht="18.25" customHeight="1" x14ac:dyDescent="0.35">
      <c r="D237" s="447"/>
    </row>
    <row r="238" spans="4:4" ht="18.25" customHeight="1" x14ac:dyDescent="0.35">
      <c r="D238" s="447"/>
    </row>
    <row r="239" spans="4:4" ht="18.25" customHeight="1" x14ac:dyDescent="0.35">
      <c r="D239" s="447"/>
    </row>
    <row r="240" spans="4:4" ht="18.25" customHeight="1" x14ac:dyDescent="0.35">
      <c r="D240" s="447"/>
    </row>
    <row r="241" spans="4:4" ht="18.25" customHeight="1" x14ac:dyDescent="0.35">
      <c r="D241" s="447"/>
    </row>
    <row r="330" spans="1:9" x14ac:dyDescent="0.35">
      <c r="F330" s="478"/>
      <c r="H330" s="162"/>
      <c r="I330" s="162"/>
    </row>
    <row r="332" spans="1:9" x14ac:dyDescent="0.35">
      <c r="A332" s="121"/>
      <c r="B332" s="121"/>
      <c r="C332" s="121"/>
    </row>
    <row r="333" spans="1:9" x14ac:dyDescent="0.35">
      <c r="A333" s="121"/>
      <c r="B333" s="121"/>
      <c r="C333" s="121"/>
    </row>
    <row r="334" spans="1:9" x14ac:dyDescent="0.35">
      <c r="D334" s="467"/>
    </row>
    <row r="335" spans="1:9" x14ac:dyDescent="0.35">
      <c r="D335" s="467"/>
    </row>
    <row r="336" spans="1:9" x14ac:dyDescent="0.35">
      <c r="D336" s="467"/>
    </row>
  </sheetData>
  <mergeCells count="16">
    <mergeCell ref="H14:I14"/>
    <mergeCell ref="C89:F89"/>
    <mergeCell ref="A5:H5"/>
    <mergeCell ref="A6:H6"/>
    <mergeCell ref="J66:K66"/>
    <mergeCell ref="C87:E87"/>
    <mergeCell ref="C88:E88"/>
    <mergeCell ref="F8:G8"/>
    <mergeCell ref="J71:L71"/>
    <mergeCell ref="J73:K73"/>
    <mergeCell ref="C85:E85"/>
    <mergeCell ref="C86:E86"/>
    <mergeCell ref="H13:I13"/>
    <mergeCell ref="H70:I71"/>
    <mergeCell ref="F10:I10"/>
    <mergeCell ref="H78:I79"/>
  </mergeCells>
  <printOptions horizontalCentered="1"/>
  <pageMargins left="0" right="0" top="0.25" bottom="0.5" header="0" footer="0.3"/>
  <pageSetup paperSize="5" scale="40" orientation="portrait" r:id="rId1"/>
  <headerFooter>
    <oddHeader>&amp;R&amp;"Arial,Bold"&amp;16EXHIBIT 'A'</oddHeader>
    <oddFooter>&amp;LRevised March 2017</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M30"/>
  <sheetViews>
    <sheetView zoomScaleNormal="100" workbookViewId="0">
      <selection sqref="A1:D1"/>
    </sheetView>
  </sheetViews>
  <sheetFormatPr defaultColWidth="8.765625" defaultRowHeight="14.5" x14ac:dyDescent="0.35"/>
  <cols>
    <col min="1" max="1" width="3.69140625" style="581" customWidth="1"/>
    <col min="2" max="16384" width="8.765625" style="556"/>
  </cols>
  <sheetData>
    <row r="1" spans="1:10" x14ac:dyDescent="0.35">
      <c r="A1" s="774" t="str">
        <f>'G.C. Cost Cert Checklist'!A1:D1</f>
        <v>Version 2021</v>
      </c>
      <c r="B1" s="774"/>
      <c r="C1" s="774"/>
      <c r="D1" s="774"/>
    </row>
    <row r="5" spans="1:10" x14ac:dyDescent="0.35">
      <c r="A5" s="771" t="s">
        <v>632</v>
      </c>
      <c r="B5" s="771"/>
      <c r="C5" s="771"/>
      <c r="D5" s="771"/>
      <c r="E5" s="771"/>
      <c r="F5" s="771"/>
      <c r="G5" s="771"/>
      <c r="H5" s="771"/>
      <c r="I5" s="771"/>
      <c r="J5" s="771"/>
    </row>
    <row r="7" spans="1:10" ht="16.149999999999999" customHeight="1" x14ac:dyDescent="0.35">
      <c r="A7" s="556" t="s">
        <v>637</v>
      </c>
      <c r="B7" s="580"/>
      <c r="C7" s="772" t="s">
        <v>600</v>
      </c>
      <c r="D7" s="772"/>
      <c r="E7" s="772"/>
      <c r="F7" s="772"/>
      <c r="G7" s="556" t="s">
        <v>639</v>
      </c>
    </row>
    <row r="8" spans="1:10" x14ac:dyDescent="0.35">
      <c r="A8" s="772" t="s">
        <v>647</v>
      </c>
      <c r="B8" s="772"/>
      <c r="C8" s="772"/>
      <c r="D8" s="772"/>
    </row>
    <row r="9" spans="1:10" x14ac:dyDescent="0.35">
      <c r="A9" s="730"/>
      <c r="B9" s="730"/>
      <c r="C9" s="730"/>
      <c r="D9" s="730"/>
    </row>
    <row r="10" spans="1:10" ht="48" customHeight="1" x14ac:dyDescent="0.35">
      <c r="A10" s="759" t="s">
        <v>649</v>
      </c>
      <c r="B10" s="759"/>
      <c r="C10" s="759"/>
      <c r="D10" s="759"/>
      <c r="E10" s="759"/>
      <c r="F10" s="759"/>
      <c r="G10" s="759"/>
      <c r="H10" s="759"/>
      <c r="I10" s="759"/>
      <c r="J10" s="759"/>
    </row>
    <row r="12" spans="1:10" ht="15.65" customHeight="1" x14ac:dyDescent="0.35">
      <c r="A12" s="556" t="s">
        <v>648</v>
      </c>
    </row>
    <row r="14" spans="1:10" ht="31.9" customHeight="1" x14ac:dyDescent="0.35">
      <c r="A14" s="581">
        <v>1</v>
      </c>
      <c r="B14" s="759" t="s">
        <v>686</v>
      </c>
      <c r="C14" s="759"/>
      <c r="D14" s="759"/>
      <c r="E14" s="759"/>
      <c r="F14" s="759"/>
      <c r="G14" s="759"/>
      <c r="H14" s="759"/>
      <c r="I14" s="759"/>
      <c r="J14" s="759"/>
    </row>
    <row r="15" spans="1:10" ht="15.65" customHeight="1" x14ac:dyDescent="0.35">
      <c r="B15" s="562"/>
      <c r="C15" s="562"/>
      <c r="D15" s="562"/>
      <c r="E15" s="562"/>
      <c r="F15" s="562"/>
      <c r="G15" s="562"/>
      <c r="H15" s="562"/>
      <c r="I15" s="562"/>
      <c r="J15" s="562"/>
    </row>
    <row r="16" spans="1:10" ht="15.65" customHeight="1" x14ac:dyDescent="0.35">
      <c r="A16" s="581">
        <v>2</v>
      </c>
      <c r="B16" s="759" t="s">
        <v>685</v>
      </c>
      <c r="C16" s="759"/>
      <c r="D16" s="759"/>
      <c r="E16" s="759"/>
      <c r="F16" s="759"/>
      <c r="G16" s="759"/>
      <c r="H16" s="759"/>
      <c r="I16" s="759"/>
      <c r="J16" s="759"/>
    </row>
    <row r="18" spans="1:13" ht="31.9" customHeight="1" x14ac:dyDescent="0.35">
      <c r="A18" s="581">
        <v>3</v>
      </c>
      <c r="B18" s="759" t="s">
        <v>633</v>
      </c>
      <c r="C18" s="759"/>
      <c r="D18" s="759"/>
      <c r="E18" s="759"/>
      <c r="F18" s="759"/>
      <c r="G18" s="759"/>
      <c r="H18" s="759"/>
      <c r="I18" s="759"/>
      <c r="J18" s="759"/>
    </row>
    <row r="19" spans="1:13" ht="7.9" customHeight="1" x14ac:dyDescent="0.35">
      <c r="B19" s="562"/>
      <c r="C19" s="562"/>
      <c r="D19" s="562"/>
      <c r="E19" s="562"/>
      <c r="F19" s="562"/>
      <c r="G19" s="562"/>
      <c r="H19" s="562"/>
      <c r="I19" s="562"/>
      <c r="J19" s="562"/>
    </row>
    <row r="20" spans="1:13" x14ac:dyDescent="0.35">
      <c r="B20" s="731" t="s">
        <v>560</v>
      </c>
      <c r="C20" s="772" t="s">
        <v>635</v>
      </c>
      <c r="D20" s="772"/>
      <c r="E20" s="772"/>
      <c r="F20" s="772"/>
      <c r="G20" s="772"/>
      <c r="H20" s="772"/>
      <c r="I20" s="772"/>
      <c r="M20" s="564"/>
    </row>
    <row r="21" spans="1:13" ht="16.149999999999999" customHeight="1" x14ac:dyDescent="0.35">
      <c r="B21" s="731" t="s">
        <v>561</v>
      </c>
      <c r="C21" s="760" t="s">
        <v>640</v>
      </c>
      <c r="D21" s="830"/>
      <c r="E21" s="830"/>
      <c r="F21" s="830"/>
      <c r="G21" s="830"/>
      <c r="H21" s="830"/>
      <c r="I21" s="830"/>
      <c r="J21" s="830"/>
    </row>
    <row r="22" spans="1:13" ht="16.149999999999999" customHeight="1" x14ac:dyDescent="0.35">
      <c r="B22" s="731" t="s">
        <v>634</v>
      </c>
      <c r="C22" s="760" t="s">
        <v>636</v>
      </c>
      <c r="D22" s="760"/>
      <c r="E22" s="760"/>
      <c r="F22" s="760"/>
      <c r="G22" s="760"/>
      <c r="H22" s="760"/>
      <c r="I22" s="760"/>
      <c r="J22" s="760"/>
    </row>
    <row r="23" spans="1:13" x14ac:dyDescent="0.35">
      <c r="C23" s="564"/>
      <c r="D23" s="564"/>
      <c r="E23" s="564"/>
      <c r="F23" s="564"/>
      <c r="G23" s="564"/>
      <c r="H23" s="564"/>
      <c r="I23" s="564"/>
      <c r="J23" s="564"/>
    </row>
    <row r="24" spans="1:13" x14ac:dyDescent="0.35">
      <c r="A24" s="581">
        <v>4</v>
      </c>
      <c r="B24" s="759" t="s">
        <v>688</v>
      </c>
      <c r="C24" s="759"/>
      <c r="D24" s="759"/>
      <c r="E24" s="759"/>
      <c r="F24" s="759"/>
      <c r="G24" s="759"/>
      <c r="H24" s="759"/>
      <c r="I24" s="759"/>
      <c r="J24" s="759"/>
    </row>
    <row r="26" spans="1:13" ht="48" customHeight="1" x14ac:dyDescent="0.35">
      <c r="A26" s="581">
        <v>5</v>
      </c>
      <c r="B26" s="759" t="s">
        <v>761</v>
      </c>
      <c r="C26" s="759"/>
      <c r="D26" s="759"/>
      <c r="E26" s="759"/>
      <c r="F26" s="759"/>
      <c r="G26" s="759"/>
      <c r="H26" s="759"/>
      <c r="I26" s="759"/>
      <c r="J26" s="759"/>
    </row>
    <row r="28" spans="1:13" ht="64.150000000000006" customHeight="1" x14ac:dyDescent="0.35">
      <c r="A28" s="581">
        <v>6</v>
      </c>
      <c r="B28" s="759" t="s">
        <v>650</v>
      </c>
      <c r="C28" s="759"/>
      <c r="D28" s="759"/>
      <c r="E28" s="759"/>
      <c r="F28" s="759"/>
      <c r="G28" s="759"/>
      <c r="H28" s="759"/>
      <c r="I28" s="759"/>
      <c r="J28" s="759"/>
    </row>
    <row r="30" spans="1:13" ht="31.9" customHeight="1" x14ac:dyDescent="0.35">
      <c r="A30" s="581">
        <v>7</v>
      </c>
      <c r="B30" s="759" t="s">
        <v>687</v>
      </c>
      <c r="C30" s="759"/>
      <c r="D30" s="759"/>
      <c r="E30" s="759"/>
      <c r="F30" s="759"/>
      <c r="G30" s="759"/>
      <c r="H30" s="759"/>
      <c r="I30" s="759"/>
      <c r="J30" s="759"/>
    </row>
  </sheetData>
  <mergeCells count="15">
    <mergeCell ref="A1:D1"/>
    <mergeCell ref="A5:J5"/>
    <mergeCell ref="B28:J28"/>
    <mergeCell ref="B30:J30"/>
    <mergeCell ref="C21:J21"/>
    <mergeCell ref="C22:J22"/>
    <mergeCell ref="C7:F7"/>
    <mergeCell ref="A8:D8"/>
    <mergeCell ref="C20:I20"/>
    <mergeCell ref="B18:J18"/>
    <mergeCell ref="B24:J24"/>
    <mergeCell ref="B26:J26"/>
    <mergeCell ref="B14:J14"/>
    <mergeCell ref="B16:J16"/>
    <mergeCell ref="A10:J10"/>
  </mergeCells>
  <hyperlinks>
    <hyperlink ref="C20" location="'Placed In Service Date Cert.'!MortCert" display="Mortgagor’s Certification of Placed-In-Service Date form for each building"/>
    <hyperlink ref="C21:J21" location="'Request for 8609'!A1" display="Letter from the owner requesting the Form(s) 8609 from CHFA"/>
    <hyperlink ref="C22" location="'Syndicator Investor Cert'!letter" display="Syndicator's/Investor's Certification"/>
    <hyperlink ref="C7" r:id="rId1"/>
    <hyperlink ref="A8" location="'Mortgagor''s-LIHTC Cost Cert.'!A1" display="Mortgagor's-LIHTC Cost Certification"/>
    <hyperlink ref="C7:F7" location="'Cost Certification Guideline'!Print_Area" display="CHFA Cost Certification Preparation Guideline"/>
  </hyperlinks>
  <printOptions horizontalCentered="1"/>
  <pageMargins left="0" right="0"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BN84"/>
  <sheetViews>
    <sheetView zoomScale="80" zoomScaleNormal="80" zoomScaleSheetLayoutView="30" zoomScalePageLayoutView="10" workbookViewId="0"/>
  </sheetViews>
  <sheetFormatPr defaultRowHeight="14.5" x14ac:dyDescent="0.35"/>
  <cols>
    <col min="1" max="1" width="24.23046875" style="575" customWidth="1"/>
    <col min="2" max="6" width="12.4609375" style="575" customWidth="1"/>
    <col min="7" max="7" width="20.3046875" style="575" customWidth="1"/>
    <col min="8" max="8" width="2.23046875" style="575" customWidth="1"/>
    <col min="9" max="9" width="30.84375" style="575" customWidth="1"/>
    <col min="10" max="10" width="8.84375" style="575" customWidth="1"/>
    <col min="11" max="11" width="15.765625" style="575" customWidth="1"/>
    <col min="12" max="12" width="4.765625" style="575" customWidth="1"/>
    <col min="13" max="13" width="15.765625" style="575" customWidth="1"/>
    <col min="14" max="14" width="4.765625" style="575" customWidth="1"/>
    <col min="15" max="15" width="15.765625" style="575" customWidth="1"/>
    <col min="16" max="16" width="4.765625" style="575" customWidth="1"/>
    <col min="17" max="17" width="15.765625" style="575" customWidth="1"/>
    <col min="18" max="18" width="2.765625" style="746" customWidth="1"/>
    <col min="19" max="19" width="29.765625" style="575" bestFit="1" customWidth="1"/>
    <col min="20" max="20" width="8.84375" style="575"/>
    <col min="21" max="21" width="15.765625" style="575" customWidth="1"/>
    <col min="22" max="22" width="4.765625" style="575" customWidth="1"/>
    <col min="23" max="23" width="15.765625" style="575" customWidth="1"/>
    <col min="24" max="24" width="4.765625" style="575" customWidth="1"/>
    <col min="25" max="25" width="15.765625" style="575" customWidth="1"/>
    <col min="26" max="26" width="4.765625" style="575" customWidth="1"/>
    <col min="27" max="27" width="15.765625" style="575" customWidth="1"/>
    <col min="28" max="28" width="33.84375" style="575" bestFit="1" customWidth="1"/>
    <col min="29" max="29" width="9.53515625" style="575" customWidth="1"/>
    <col min="30" max="30" width="8.84375" style="575"/>
    <col min="31" max="31" width="15.765625" style="575" customWidth="1"/>
    <col min="32" max="33" width="8.84375" style="575"/>
    <col min="34" max="34" width="15.765625" style="575" customWidth="1"/>
    <col min="35" max="35" width="8.84375" style="575"/>
    <col min="36" max="36" width="44.53515625" style="575" bestFit="1" customWidth="1"/>
    <col min="37" max="42" width="8.84375" style="575"/>
    <col min="43" max="43" width="10.3046875" style="575" customWidth="1"/>
    <col min="44" max="44" width="12" style="575" customWidth="1"/>
    <col min="45" max="47" width="8.84375" style="575"/>
    <col min="48" max="48" width="10.53515625" style="575" bestFit="1" customWidth="1"/>
    <col min="49" max="50" width="8.84375" style="575"/>
    <col min="51" max="51" width="10.23046875" style="575" customWidth="1"/>
    <col min="52" max="53" width="8.84375" style="575"/>
    <col min="54" max="54" width="9.3046875" style="575" customWidth="1"/>
    <col min="55" max="237" width="8.84375" style="575"/>
    <col min="238" max="238" width="10.23046875" style="575" customWidth="1"/>
    <col min="239" max="239" width="9.07421875" style="575" customWidth="1"/>
    <col min="240" max="240" width="10.4609375" style="575" customWidth="1"/>
    <col min="241" max="241" width="10.84375" style="575" customWidth="1"/>
    <col min="242" max="242" width="10.4609375" style="575" customWidth="1"/>
    <col min="243" max="243" width="10.07421875" style="575" customWidth="1"/>
    <col min="244" max="244" width="11.765625" style="575" customWidth="1"/>
    <col min="245" max="493" width="8.84375" style="575"/>
    <col min="494" max="494" width="10.23046875" style="575" customWidth="1"/>
    <col min="495" max="495" width="9.07421875" style="575" customWidth="1"/>
    <col min="496" max="496" width="10.4609375" style="575" customWidth="1"/>
    <col min="497" max="497" width="10.84375" style="575" customWidth="1"/>
    <col min="498" max="498" width="10.4609375" style="575" customWidth="1"/>
    <col min="499" max="499" width="10.07421875" style="575" customWidth="1"/>
    <col min="500" max="500" width="11.765625" style="575" customWidth="1"/>
    <col min="501" max="749" width="8.84375" style="575"/>
    <col min="750" max="750" width="10.23046875" style="575" customWidth="1"/>
    <col min="751" max="751" width="9.07421875" style="575" customWidth="1"/>
    <col min="752" max="752" width="10.4609375" style="575" customWidth="1"/>
    <col min="753" max="753" width="10.84375" style="575" customWidth="1"/>
    <col min="754" max="754" width="10.4609375" style="575" customWidth="1"/>
    <col min="755" max="755" width="10.07421875" style="575" customWidth="1"/>
    <col min="756" max="756" width="11.765625" style="575" customWidth="1"/>
    <col min="757" max="1005" width="8.84375" style="575"/>
    <col min="1006" max="1006" width="10.23046875" style="575" customWidth="1"/>
    <col min="1007" max="1007" width="9.07421875" style="575" customWidth="1"/>
    <col min="1008" max="1008" width="10.4609375" style="575" customWidth="1"/>
    <col min="1009" max="1009" width="10.84375" style="575" customWidth="1"/>
    <col min="1010" max="1010" width="10.4609375" style="575" customWidth="1"/>
    <col min="1011" max="1011" width="10.07421875" style="575" customWidth="1"/>
    <col min="1012" max="1012" width="11.765625" style="575" customWidth="1"/>
    <col min="1013" max="1261" width="8.84375" style="575"/>
    <col min="1262" max="1262" width="10.23046875" style="575" customWidth="1"/>
    <col min="1263" max="1263" width="9.07421875" style="575" customWidth="1"/>
    <col min="1264" max="1264" width="10.4609375" style="575" customWidth="1"/>
    <col min="1265" max="1265" width="10.84375" style="575" customWidth="1"/>
    <col min="1266" max="1266" width="10.4609375" style="575" customWidth="1"/>
    <col min="1267" max="1267" width="10.07421875" style="575" customWidth="1"/>
    <col min="1268" max="1268" width="11.765625" style="575" customWidth="1"/>
    <col min="1269" max="1517" width="8.84375" style="575"/>
    <col min="1518" max="1518" width="10.23046875" style="575" customWidth="1"/>
    <col min="1519" max="1519" width="9.07421875" style="575" customWidth="1"/>
    <col min="1520" max="1520" width="10.4609375" style="575" customWidth="1"/>
    <col min="1521" max="1521" width="10.84375" style="575" customWidth="1"/>
    <col min="1522" max="1522" width="10.4609375" style="575" customWidth="1"/>
    <col min="1523" max="1523" width="10.07421875" style="575" customWidth="1"/>
    <col min="1524" max="1524" width="11.765625" style="575" customWidth="1"/>
    <col min="1525" max="1773" width="8.84375" style="575"/>
    <col min="1774" max="1774" width="10.23046875" style="575" customWidth="1"/>
    <col min="1775" max="1775" width="9.07421875" style="575" customWidth="1"/>
    <col min="1776" max="1776" width="10.4609375" style="575" customWidth="1"/>
    <col min="1777" max="1777" width="10.84375" style="575" customWidth="1"/>
    <col min="1778" max="1778" width="10.4609375" style="575" customWidth="1"/>
    <col min="1779" max="1779" width="10.07421875" style="575" customWidth="1"/>
    <col min="1780" max="1780" width="11.765625" style="575" customWidth="1"/>
    <col min="1781" max="2029" width="8.84375" style="575"/>
    <col min="2030" max="2030" width="10.23046875" style="575" customWidth="1"/>
    <col min="2031" max="2031" width="9.07421875" style="575" customWidth="1"/>
    <col min="2032" max="2032" width="10.4609375" style="575" customWidth="1"/>
    <col min="2033" max="2033" width="10.84375" style="575" customWidth="1"/>
    <col min="2034" max="2034" width="10.4609375" style="575" customWidth="1"/>
    <col min="2035" max="2035" width="10.07421875" style="575" customWidth="1"/>
    <col min="2036" max="2036" width="11.765625" style="575" customWidth="1"/>
    <col min="2037" max="2285" width="8.84375" style="575"/>
    <col min="2286" max="2286" width="10.23046875" style="575" customWidth="1"/>
    <col min="2287" max="2287" width="9.07421875" style="575" customWidth="1"/>
    <col min="2288" max="2288" width="10.4609375" style="575" customWidth="1"/>
    <col min="2289" max="2289" width="10.84375" style="575" customWidth="1"/>
    <col min="2290" max="2290" width="10.4609375" style="575" customWidth="1"/>
    <col min="2291" max="2291" width="10.07421875" style="575" customWidth="1"/>
    <col min="2292" max="2292" width="11.765625" style="575" customWidth="1"/>
    <col min="2293" max="2541" width="8.84375" style="575"/>
    <col min="2542" max="2542" width="10.23046875" style="575" customWidth="1"/>
    <col min="2543" max="2543" width="9.07421875" style="575" customWidth="1"/>
    <col min="2544" max="2544" width="10.4609375" style="575" customWidth="1"/>
    <col min="2545" max="2545" width="10.84375" style="575" customWidth="1"/>
    <col min="2546" max="2546" width="10.4609375" style="575" customWidth="1"/>
    <col min="2547" max="2547" width="10.07421875" style="575" customWidth="1"/>
    <col min="2548" max="2548" width="11.765625" style="575" customWidth="1"/>
    <col min="2549" max="2797" width="8.84375" style="575"/>
    <col min="2798" max="2798" width="10.23046875" style="575" customWidth="1"/>
    <col min="2799" max="2799" width="9.07421875" style="575" customWidth="1"/>
    <col min="2800" max="2800" width="10.4609375" style="575" customWidth="1"/>
    <col min="2801" max="2801" width="10.84375" style="575" customWidth="1"/>
    <col min="2802" max="2802" width="10.4609375" style="575" customWidth="1"/>
    <col min="2803" max="2803" width="10.07421875" style="575" customWidth="1"/>
    <col min="2804" max="2804" width="11.765625" style="575" customWidth="1"/>
    <col min="2805" max="3053" width="8.84375" style="575"/>
    <col min="3054" max="3054" width="10.23046875" style="575" customWidth="1"/>
    <col min="3055" max="3055" width="9.07421875" style="575" customWidth="1"/>
    <col min="3056" max="3056" width="10.4609375" style="575" customWidth="1"/>
    <col min="3057" max="3057" width="10.84375" style="575" customWidth="1"/>
    <col min="3058" max="3058" width="10.4609375" style="575" customWidth="1"/>
    <col min="3059" max="3059" width="10.07421875" style="575" customWidth="1"/>
    <col min="3060" max="3060" width="11.765625" style="575" customWidth="1"/>
    <col min="3061" max="3309" width="8.84375" style="575"/>
    <col min="3310" max="3310" width="10.23046875" style="575" customWidth="1"/>
    <col min="3311" max="3311" width="9.07421875" style="575" customWidth="1"/>
    <col min="3312" max="3312" width="10.4609375" style="575" customWidth="1"/>
    <col min="3313" max="3313" width="10.84375" style="575" customWidth="1"/>
    <col min="3314" max="3314" width="10.4609375" style="575" customWidth="1"/>
    <col min="3315" max="3315" width="10.07421875" style="575" customWidth="1"/>
    <col min="3316" max="3316" width="11.765625" style="575" customWidth="1"/>
    <col min="3317" max="3565" width="8.84375" style="575"/>
    <col min="3566" max="3566" width="10.23046875" style="575" customWidth="1"/>
    <col min="3567" max="3567" width="9.07421875" style="575" customWidth="1"/>
    <col min="3568" max="3568" width="10.4609375" style="575" customWidth="1"/>
    <col min="3569" max="3569" width="10.84375" style="575" customWidth="1"/>
    <col min="3570" max="3570" width="10.4609375" style="575" customWidth="1"/>
    <col min="3571" max="3571" width="10.07421875" style="575" customWidth="1"/>
    <col min="3572" max="3572" width="11.765625" style="575" customWidth="1"/>
    <col min="3573" max="3821" width="8.84375" style="575"/>
    <col min="3822" max="3822" width="10.23046875" style="575" customWidth="1"/>
    <col min="3823" max="3823" width="9.07421875" style="575" customWidth="1"/>
    <col min="3824" max="3824" width="10.4609375" style="575" customWidth="1"/>
    <col min="3825" max="3825" width="10.84375" style="575" customWidth="1"/>
    <col min="3826" max="3826" width="10.4609375" style="575" customWidth="1"/>
    <col min="3827" max="3827" width="10.07421875" style="575" customWidth="1"/>
    <col min="3828" max="3828" width="11.765625" style="575" customWidth="1"/>
    <col min="3829" max="4077" width="8.84375" style="575"/>
    <col min="4078" max="4078" width="10.23046875" style="575" customWidth="1"/>
    <col min="4079" max="4079" width="9.07421875" style="575" customWidth="1"/>
    <col min="4080" max="4080" width="10.4609375" style="575" customWidth="1"/>
    <col min="4081" max="4081" width="10.84375" style="575" customWidth="1"/>
    <col min="4082" max="4082" width="10.4609375" style="575" customWidth="1"/>
    <col min="4083" max="4083" width="10.07421875" style="575" customWidth="1"/>
    <col min="4084" max="4084" width="11.765625" style="575" customWidth="1"/>
    <col min="4085" max="4333" width="8.84375" style="575"/>
    <col min="4334" max="4334" width="10.23046875" style="575" customWidth="1"/>
    <col min="4335" max="4335" width="9.07421875" style="575" customWidth="1"/>
    <col min="4336" max="4336" width="10.4609375" style="575" customWidth="1"/>
    <col min="4337" max="4337" width="10.84375" style="575" customWidth="1"/>
    <col min="4338" max="4338" width="10.4609375" style="575" customWidth="1"/>
    <col min="4339" max="4339" width="10.07421875" style="575" customWidth="1"/>
    <col min="4340" max="4340" width="11.765625" style="575" customWidth="1"/>
    <col min="4341" max="4589" width="8.84375" style="575"/>
    <col min="4590" max="4590" width="10.23046875" style="575" customWidth="1"/>
    <col min="4591" max="4591" width="9.07421875" style="575" customWidth="1"/>
    <col min="4592" max="4592" width="10.4609375" style="575" customWidth="1"/>
    <col min="4593" max="4593" width="10.84375" style="575" customWidth="1"/>
    <col min="4594" max="4594" width="10.4609375" style="575" customWidth="1"/>
    <col min="4595" max="4595" width="10.07421875" style="575" customWidth="1"/>
    <col min="4596" max="4596" width="11.765625" style="575" customWidth="1"/>
    <col min="4597" max="4845" width="8.84375" style="575"/>
    <col min="4846" max="4846" width="10.23046875" style="575" customWidth="1"/>
    <col min="4847" max="4847" width="9.07421875" style="575" customWidth="1"/>
    <col min="4848" max="4848" width="10.4609375" style="575" customWidth="1"/>
    <col min="4849" max="4849" width="10.84375" style="575" customWidth="1"/>
    <col min="4850" max="4850" width="10.4609375" style="575" customWidth="1"/>
    <col min="4851" max="4851" width="10.07421875" style="575" customWidth="1"/>
    <col min="4852" max="4852" width="11.765625" style="575" customWidth="1"/>
    <col min="4853" max="5101" width="8.84375" style="575"/>
    <col min="5102" max="5102" width="10.23046875" style="575" customWidth="1"/>
    <col min="5103" max="5103" width="9.07421875" style="575" customWidth="1"/>
    <col min="5104" max="5104" width="10.4609375" style="575" customWidth="1"/>
    <col min="5105" max="5105" width="10.84375" style="575" customWidth="1"/>
    <col min="5106" max="5106" width="10.4609375" style="575" customWidth="1"/>
    <col min="5107" max="5107" width="10.07421875" style="575" customWidth="1"/>
    <col min="5108" max="5108" width="11.765625" style="575" customWidth="1"/>
    <col min="5109" max="5357" width="8.84375" style="575"/>
    <col min="5358" max="5358" width="10.23046875" style="575" customWidth="1"/>
    <col min="5359" max="5359" width="9.07421875" style="575" customWidth="1"/>
    <col min="5360" max="5360" width="10.4609375" style="575" customWidth="1"/>
    <col min="5361" max="5361" width="10.84375" style="575" customWidth="1"/>
    <col min="5362" max="5362" width="10.4609375" style="575" customWidth="1"/>
    <col min="5363" max="5363" width="10.07421875" style="575" customWidth="1"/>
    <col min="5364" max="5364" width="11.765625" style="575" customWidth="1"/>
    <col min="5365" max="5613" width="8.84375" style="575"/>
    <col min="5614" max="5614" width="10.23046875" style="575" customWidth="1"/>
    <col min="5615" max="5615" width="9.07421875" style="575" customWidth="1"/>
    <col min="5616" max="5616" width="10.4609375" style="575" customWidth="1"/>
    <col min="5617" max="5617" width="10.84375" style="575" customWidth="1"/>
    <col min="5618" max="5618" width="10.4609375" style="575" customWidth="1"/>
    <col min="5619" max="5619" width="10.07421875" style="575" customWidth="1"/>
    <col min="5620" max="5620" width="11.765625" style="575" customWidth="1"/>
    <col min="5621" max="5869" width="8.84375" style="575"/>
    <col min="5870" max="5870" width="10.23046875" style="575" customWidth="1"/>
    <col min="5871" max="5871" width="9.07421875" style="575" customWidth="1"/>
    <col min="5872" max="5872" width="10.4609375" style="575" customWidth="1"/>
    <col min="5873" max="5873" width="10.84375" style="575" customWidth="1"/>
    <col min="5874" max="5874" width="10.4609375" style="575" customWidth="1"/>
    <col min="5875" max="5875" width="10.07421875" style="575" customWidth="1"/>
    <col min="5876" max="5876" width="11.765625" style="575" customWidth="1"/>
    <col min="5877" max="6125" width="8.84375" style="575"/>
    <col min="6126" max="6126" width="10.23046875" style="575" customWidth="1"/>
    <col min="6127" max="6127" width="9.07421875" style="575" customWidth="1"/>
    <col min="6128" max="6128" width="10.4609375" style="575" customWidth="1"/>
    <col min="6129" max="6129" width="10.84375" style="575" customWidth="1"/>
    <col min="6130" max="6130" width="10.4609375" style="575" customWidth="1"/>
    <col min="6131" max="6131" width="10.07421875" style="575" customWidth="1"/>
    <col min="6132" max="6132" width="11.765625" style="575" customWidth="1"/>
    <col min="6133" max="6381" width="8.84375" style="575"/>
    <col min="6382" max="6382" width="10.23046875" style="575" customWidth="1"/>
    <col min="6383" max="6383" width="9.07421875" style="575" customWidth="1"/>
    <col min="6384" max="6384" width="10.4609375" style="575" customWidth="1"/>
    <col min="6385" max="6385" width="10.84375" style="575" customWidth="1"/>
    <col min="6386" max="6386" width="10.4609375" style="575" customWidth="1"/>
    <col min="6387" max="6387" width="10.07421875" style="575" customWidth="1"/>
    <col min="6388" max="6388" width="11.765625" style="575" customWidth="1"/>
    <col min="6389" max="6637" width="8.84375" style="575"/>
    <col min="6638" max="6638" width="10.23046875" style="575" customWidth="1"/>
    <col min="6639" max="6639" width="9.07421875" style="575" customWidth="1"/>
    <col min="6640" max="6640" width="10.4609375" style="575" customWidth="1"/>
    <col min="6641" max="6641" width="10.84375" style="575" customWidth="1"/>
    <col min="6642" max="6642" width="10.4609375" style="575" customWidth="1"/>
    <col min="6643" max="6643" width="10.07421875" style="575" customWidth="1"/>
    <col min="6644" max="6644" width="11.765625" style="575" customWidth="1"/>
    <col min="6645" max="6893" width="8.84375" style="575"/>
    <col min="6894" max="6894" width="10.23046875" style="575" customWidth="1"/>
    <col min="6895" max="6895" width="9.07421875" style="575" customWidth="1"/>
    <col min="6896" max="6896" width="10.4609375" style="575" customWidth="1"/>
    <col min="6897" max="6897" width="10.84375" style="575" customWidth="1"/>
    <col min="6898" max="6898" width="10.4609375" style="575" customWidth="1"/>
    <col min="6899" max="6899" width="10.07421875" style="575" customWidth="1"/>
    <col min="6900" max="6900" width="11.765625" style="575" customWidth="1"/>
    <col min="6901" max="7149" width="8.84375" style="575"/>
    <col min="7150" max="7150" width="10.23046875" style="575" customWidth="1"/>
    <col min="7151" max="7151" width="9.07421875" style="575" customWidth="1"/>
    <col min="7152" max="7152" width="10.4609375" style="575" customWidth="1"/>
    <col min="7153" max="7153" width="10.84375" style="575" customWidth="1"/>
    <col min="7154" max="7154" width="10.4609375" style="575" customWidth="1"/>
    <col min="7155" max="7155" width="10.07421875" style="575" customWidth="1"/>
    <col min="7156" max="7156" width="11.765625" style="575" customWidth="1"/>
    <col min="7157" max="7405" width="8.84375" style="575"/>
    <col min="7406" max="7406" width="10.23046875" style="575" customWidth="1"/>
    <col min="7407" max="7407" width="9.07421875" style="575" customWidth="1"/>
    <col min="7408" max="7408" width="10.4609375" style="575" customWidth="1"/>
    <col min="7409" max="7409" width="10.84375" style="575" customWidth="1"/>
    <col min="7410" max="7410" width="10.4609375" style="575" customWidth="1"/>
    <col min="7411" max="7411" width="10.07421875" style="575" customWidth="1"/>
    <col min="7412" max="7412" width="11.765625" style="575" customWidth="1"/>
    <col min="7413" max="7661" width="8.84375" style="575"/>
    <col min="7662" max="7662" width="10.23046875" style="575" customWidth="1"/>
    <col min="7663" max="7663" width="9.07421875" style="575" customWidth="1"/>
    <col min="7664" max="7664" width="10.4609375" style="575" customWidth="1"/>
    <col min="7665" max="7665" width="10.84375" style="575" customWidth="1"/>
    <col min="7666" max="7666" width="10.4609375" style="575" customWidth="1"/>
    <col min="7667" max="7667" width="10.07421875" style="575" customWidth="1"/>
    <col min="7668" max="7668" width="11.765625" style="575" customWidth="1"/>
    <col min="7669" max="7917" width="8.84375" style="575"/>
    <col min="7918" max="7918" width="10.23046875" style="575" customWidth="1"/>
    <col min="7919" max="7919" width="9.07421875" style="575" customWidth="1"/>
    <col min="7920" max="7920" width="10.4609375" style="575" customWidth="1"/>
    <col min="7921" max="7921" width="10.84375" style="575" customWidth="1"/>
    <col min="7922" max="7922" width="10.4609375" style="575" customWidth="1"/>
    <col min="7923" max="7923" width="10.07421875" style="575" customWidth="1"/>
    <col min="7924" max="7924" width="11.765625" style="575" customWidth="1"/>
    <col min="7925" max="8173" width="8.84375" style="575"/>
    <col min="8174" max="8174" width="10.23046875" style="575" customWidth="1"/>
    <col min="8175" max="8175" width="9.07421875" style="575" customWidth="1"/>
    <col min="8176" max="8176" width="10.4609375" style="575" customWidth="1"/>
    <col min="8177" max="8177" width="10.84375" style="575" customWidth="1"/>
    <col min="8178" max="8178" width="10.4609375" style="575" customWidth="1"/>
    <col min="8179" max="8179" width="10.07421875" style="575" customWidth="1"/>
    <col min="8180" max="8180" width="11.765625" style="575" customWidth="1"/>
    <col min="8181" max="8429" width="8.84375" style="575"/>
    <col min="8430" max="8430" width="10.23046875" style="575" customWidth="1"/>
    <col min="8431" max="8431" width="9.07421875" style="575" customWidth="1"/>
    <col min="8432" max="8432" width="10.4609375" style="575" customWidth="1"/>
    <col min="8433" max="8433" width="10.84375" style="575" customWidth="1"/>
    <col min="8434" max="8434" width="10.4609375" style="575" customWidth="1"/>
    <col min="8435" max="8435" width="10.07421875" style="575" customWidth="1"/>
    <col min="8436" max="8436" width="11.765625" style="575" customWidth="1"/>
    <col min="8437" max="8685" width="8.84375" style="575"/>
    <col min="8686" max="8686" width="10.23046875" style="575" customWidth="1"/>
    <col min="8687" max="8687" width="9.07421875" style="575" customWidth="1"/>
    <col min="8688" max="8688" width="10.4609375" style="575" customWidth="1"/>
    <col min="8689" max="8689" width="10.84375" style="575" customWidth="1"/>
    <col min="8690" max="8690" width="10.4609375" style="575" customWidth="1"/>
    <col min="8691" max="8691" width="10.07421875" style="575" customWidth="1"/>
    <col min="8692" max="8692" width="11.765625" style="575" customWidth="1"/>
    <col min="8693" max="8941" width="8.84375" style="575"/>
    <col min="8942" max="8942" width="10.23046875" style="575" customWidth="1"/>
    <col min="8943" max="8943" width="9.07421875" style="575" customWidth="1"/>
    <col min="8944" max="8944" width="10.4609375" style="575" customWidth="1"/>
    <col min="8945" max="8945" width="10.84375" style="575" customWidth="1"/>
    <col min="8946" max="8946" width="10.4609375" style="575" customWidth="1"/>
    <col min="8947" max="8947" width="10.07421875" style="575" customWidth="1"/>
    <col min="8948" max="8948" width="11.765625" style="575" customWidth="1"/>
    <col min="8949" max="9197" width="8.84375" style="575"/>
    <col min="9198" max="9198" width="10.23046875" style="575" customWidth="1"/>
    <col min="9199" max="9199" width="9.07421875" style="575" customWidth="1"/>
    <col min="9200" max="9200" width="10.4609375" style="575" customWidth="1"/>
    <col min="9201" max="9201" width="10.84375" style="575" customWidth="1"/>
    <col min="9202" max="9202" width="10.4609375" style="575" customWidth="1"/>
    <col min="9203" max="9203" width="10.07421875" style="575" customWidth="1"/>
    <col min="9204" max="9204" width="11.765625" style="575" customWidth="1"/>
    <col min="9205" max="9453" width="8.84375" style="575"/>
    <col min="9454" max="9454" width="10.23046875" style="575" customWidth="1"/>
    <col min="9455" max="9455" width="9.07421875" style="575" customWidth="1"/>
    <col min="9456" max="9456" width="10.4609375" style="575" customWidth="1"/>
    <col min="9457" max="9457" width="10.84375" style="575" customWidth="1"/>
    <col min="9458" max="9458" width="10.4609375" style="575" customWidth="1"/>
    <col min="9459" max="9459" width="10.07421875" style="575" customWidth="1"/>
    <col min="9460" max="9460" width="11.765625" style="575" customWidth="1"/>
    <col min="9461" max="9709" width="8.84375" style="575"/>
    <col min="9710" max="9710" width="10.23046875" style="575" customWidth="1"/>
    <col min="9711" max="9711" width="9.07421875" style="575" customWidth="1"/>
    <col min="9712" max="9712" width="10.4609375" style="575" customWidth="1"/>
    <col min="9713" max="9713" width="10.84375" style="575" customWidth="1"/>
    <col min="9714" max="9714" width="10.4609375" style="575" customWidth="1"/>
    <col min="9715" max="9715" width="10.07421875" style="575" customWidth="1"/>
    <col min="9716" max="9716" width="11.765625" style="575" customWidth="1"/>
    <col min="9717" max="9965" width="8.84375" style="575"/>
    <col min="9966" max="9966" width="10.23046875" style="575" customWidth="1"/>
    <col min="9967" max="9967" width="9.07421875" style="575" customWidth="1"/>
    <col min="9968" max="9968" width="10.4609375" style="575" customWidth="1"/>
    <col min="9969" max="9969" width="10.84375" style="575" customWidth="1"/>
    <col min="9970" max="9970" width="10.4609375" style="575" customWidth="1"/>
    <col min="9971" max="9971" width="10.07421875" style="575" customWidth="1"/>
    <col min="9972" max="9972" width="11.765625" style="575" customWidth="1"/>
    <col min="9973" max="10221" width="8.84375" style="575"/>
    <col min="10222" max="10222" width="10.23046875" style="575" customWidth="1"/>
    <col min="10223" max="10223" width="9.07421875" style="575" customWidth="1"/>
    <col min="10224" max="10224" width="10.4609375" style="575" customWidth="1"/>
    <col min="10225" max="10225" width="10.84375" style="575" customWidth="1"/>
    <col min="10226" max="10226" width="10.4609375" style="575" customWidth="1"/>
    <col min="10227" max="10227" width="10.07421875" style="575" customWidth="1"/>
    <col min="10228" max="10228" width="11.765625" style="575" customWidth="1"/>
    <col min="10229" max="10477" width="8.84375" style="575"/>
    <col min="10478" max="10478" width="10.23046875" style="575" customWidth="1"/>
    <col min="10479" max="10479" width="9.07421875" style="575" customWidth="1"/>
    <col min="10480" max="10480" width="10.4609375" style="575" customWidth="1"/>
    <col min="10481" max="10481" width="10.84375" style="575" customWidth="1"/>
    <col min="10482" max="10482" width="10.4609375" style="575" customWidth="1"/>
    <col min="10483" max="10483" width="10.07421875" style="575" customWidth="1"/>
    <col min="10484" max="10484" width="11.765625" style="575" customWidth="1"/>
    <col min="10485" max="10733" width="8.84375" style="575"/>
    <col min="10734" max="10734" width="10.23046875" style="575" customWidth="1"/>
    <col min="10735" max="10735" width="9.07421875" style="575" customWidth="1"/>
    <col min="10736" max="10736" width="10.4609375" style="575" customWidth="1"/>
    <col min="10737" max="10737" width="10.84375" style="575" customWidth="1"/>
    <col min="10738" max="10738" width="10.4609375" style="575" customWidth="1"/>
    <col min="10739" max="10739" width="10.07421875" style="575" customWidth="1"/>
    <col min="10740" max="10740" width="11.765625" style="575" customWidth="1"/>
    <col min="10741" max="10989" width="8.84375" style="575"/>
    <col min="10990" max="10990" width="10.23046875" style="575" customWidth="1"/>
    <col min="10991" max="10991" width="9.07421875" style="575" customWidth="1"/>
    <col min="10992" max="10992" width="10.4609375" style="575" customWidth="1"/>
    <col min="10993" max="10993" width="10.84375" style="575" customWidth="1"/>
    <col min="10994" max="10994" width="10.4609375" style="575" customWidth="1"/>
    <col min="10995" max="10995" width="10.07421875" style="575" customWidth="1"/>
    <col min="10996" max="10996" width="11.765625" style="575" customWidth="1"/>
    <col min="10997" max="11245" width="8.84375" style="575"/>
    <col min="11246" max="11246" width="10.23046875" style="575" customWidth="1"/>
    <col min="11247" max="11247" width="9.07421875" style="575" customWidth="1"/>
    <col min="11248" max="11248" width="10.4609375" style="575" customWidth="1"/>
    <col min="11249" max="11249" width="10.84375" style="575" customWidth="1"/>
    <col min="11250" max="11250" width="10.4609375" style="575" customWidth="1"/>
    <col min="11251" max="11251" width="10.07421875" style="575" customWidth="1"/>
    <col min="11252" max="11252" width="11.765625" style="575" customWidth="1"/>
    <col min="11253" max="11501" width="8.84375" style="575"/>
    <col min="11502" max="11502" width="10.23046875" style="575" customWidth="1"/>
    <col min="11503" max="11503" width="9.07421875" style="575" customWidth="1"/>
    <col min="11504" max="11504" width="10.4609375" style="575" customWidth="1"/>
    <col min="11505" max="11505" width="10.84375" style="575" customWidth="1"/>
    <col min="11506" max="11506" width="10.4609375" style="575" customWidth="1"/>
    <col min="11507" max="11507" width="10.07421875" style="575" customWidth="1"/>
    <col min="11508" max="11508" width="11.765625" style="575" customWidth="1"/>
    <col min="11509" max="11757" width="8.84375" style="575"/>
    <col min="11758" max="11758" width="10.23046875" style="575" customWidth="1"/>
    <col min="11759" max="11759" width="9.07421875" style="575" customWidth="1"/>
    <col min="11760" max="11760" width="10.4609375" style="575" customWidth="1"/>
    <col min="11761" max="11761" width="10.84375" style="575" customWidth="1"/>
    <col min="11762" max="11762" width="10.4609375" style="575" customWidth="1"/>
    <col min="11763" max="11763" width="10.07421875" style="575" customWidth="1"/>
    <col min="11764" max="11764" width="11.765625" style="575" customWidth="1"/>
    <col min="11765" max="12013" width="8.84375" style="575"/>
    <col min="12014" max="12014" width="10.23046875" style="575" customWidth="1"/>
    <col min="12015" max="12015" width="9.07421875" style="575" customWidth="1"/>
    <col min="12016" max="12016" width="10.4609375" style="575" customWidth="1"/>
    <col min="12017" max="12017" width="10.84375" style="575" customWidth="1"/>
    <col min="12018" max="12018" width="10.4609375" style="575" customWidth="1"/>
    <col min="12019" max="12019" width="10.07421875" style="575" customWidth="1"/>
    <col min="12020" max="12020" width="11.765625" style="575" customWidth="1"/>
    <col min="12021" max="12269" width="8.84375" style="575"/>
    <col min="12270" max="12270" width="10.23046875" style="575" customWidth="1"/>
    <col min="12271" max="12271" width="9.07421875" style="575" customWidth="1"/>
    <col min="12272" max="12272" width="10.4609375" style="575" customWidth="1"/>
    <col min="12273" max="12273" width="10.84375" style="575" customWidth="1"/>
    <col min="12274" max="12274" width="10.4609375" style="575" customWidth="1"/>
    <col min="12275" max="12275" width="10.07421875" style="575" customWidth="1"/>
    <col min="12276" max="12276" width="11.765625" style="575" customWidth="1"/>
    <col min="12277" max="12525" width="8.84375" style="575"/>
    <col min="12526" max="12526" width="10.23046875" style="575" customWidth="1"/>
    <col min="12527" max="12527" width="9.07421875" style="575" customWidth="1"/>
    <col min="12528" max="12528" width="10.4609375" style="575" customWidth="1"/>
    <col min="12529" max="12529" width="10.84375" style="575" customWidth="1"/>
    <col min="12530" max="12530" width="10.4609375" style="575" customWidth="1"/>
    <col min="12531" max="12531" width="10.07421875" style="575" customWidth="1"/>
    <col min="12532" max="12532" width="11.765625" style="575" customWidth="1"/>
    <col min="12533" max="12781" width="8.84375" style="575"/>
    <col min="12782" max="12782" width="10.23046875" style="575" customWidth="1"/>
    <col min="12783" max="12783" width="9.07421875" style="575" customWidth="1"/>
    <col min="12784" max="12784" width="10.4609375" style="575" customWidth="1"/>
    <col min="12785" max="12785" width="10.84375" style="575" customWidth="1"/>
    <col min="12786" max="12786" width="10.4609375" style="575" customWidth="1"/>
    <col min="12787" max="12787" width="10.07421875" style="575" customWidth="1"/>
    <col min="12788" max="12788" width="11.765625" style="575" customWidth="1"/>
    <col min="12789" max="13037" width="8.84375" style="575"/>
    <col min="13038" max="13038" width="10.23046875" style="575" customWidth="1"/>
    <col min="13039" max="13039" width="9.07421875" style="575" customWidth="1"/>
    <col min="13040" max="13040" width="10.4609375" style="575" customWidth="1"/>
    <col min="13041" max="13041" width="10.84375" style="575" customWidth="1"/>
    <col min="13042" max="13042" width="10.4609375" style="575" customWidth="1"/>
    <col min="13043" max="13043" width="10.07421875" style="575" customWidth="1"/>
    <col min="13044" max="13044" width="11.765625" style="575" customWidth="1"/>
    <col min="13045" max="13293" width="8.84375" style="575"/>
    <col min="13294" max="13294" width="10.23046875" style="575" customWidth="1"/>
    <col min="13295" max="13295" width="9.07421875" style="575" customWidth="1"/>
    <col min="13296" max="13296" width="10.4609375" style="575" customWidth="1"/>
    <col min="13297" max="13297" width="10.84375" style="575" customWidth="1"/>
    <col min="13298" max="13298" width="10.4609375" style="575" customWidth="1"/>
    <col min="13299" max="13299" width="10.07421875" style="575" customWidth="1"/>
    <col min="13300" max="13300" width="11.765625" style="575" customWidth="1"/>
    <col min="13301" max="13549" width="8.84375" style="575"/>
    <col min="13550" max="13550" width="10.23046875" style="575" customWidth="1"/>
    <col min="13551" max="13551" width="9.07421875" style="575" customWidth="1"/>
    <col min="13552" max="13552" width="10.4609375" style="575" customWidth="1"/>
    <col min="13553" max="13553" width="10.84375" style="575" customWidth="1"/>
    <col min="13554" max="13554" width="10.4609375" style="575" customWidth="1"/>
    <col min="13555" max="13555" width="10.07421875" style="575" customWidth="1"/>
    <col min="13556" max="13556" width="11.765625" style="575" customWidth="1"/>
    <col min="13557" max="13805" width="8.84375" style="575"/>
    <col min="13806" max="13806" width="10.23046875" style="575" customWidth="1"/>
    <col min="13807" max="13807" width="9.07421875" style="575" customWidth="1"/>
    <col min="13808" max="13808" width="10.4609375" style="575" customWidth="1"/>
    <col min="13809" max="13809" width="10.84375" style="575" customWidth="1"/>
    <col min="13810" max="13810" width="10.4609375" style="575" customWidth="1"/>
    <col min="13811" max="13811" width="10.07421875" style="575" customWidth="1"/>
    <col min="13812" max="13812" width="11.765625" style="575" customWidth="1"/>
    <col min="13813" max="14061" width="8.84375" style="575"/>
    <col min="14062" max="14062" width="10.23046875" style="575" customWidth="1"/>
    <col min="14063" max="14063" width="9.07421875" style="575" customWidth="1"/>
    <col min="14064" max="14064" width="10.4609375" style="575" customWidth="1"/>
    <col min="14065" max="14065" width="10.84375" style="575" customWidth="1"/>
    <col min="14066" max="14066" width="10.4609375" style="575" customWidth="1"/>
    <col min="14067" max="14067" width="10.07421875" style="575" customWidth="1"/>
    <col min="14068" max="14068" width="11.765625" style="575" customWidth="1"/>
    <col min="14069" max="14317" width="8.84375" style="575"/>
    <col min="14318" max="14318" width="10.23046875" style="575" customWidth="1"/>
    <col min="14319" max="14319" width="9.07421875" style="575" customWidth="1"/>
    <col min="14320" max="14320" width="10.4609375" style="575" customWidth="1"/>
    <col min="14321" max="14321" width="10.84375" style="575" customWidth="1"/>
    <col min="14322" max="14322" width="10.4609375" style="575" customWidth="1"/>
    <col min="14323" max="14323" width="10.07421875" style="575" customWidth="1"/>
    <col min="14324" max="14324" width="11.765625" style="575" customWidth="1"/>
    <col min="14325" max="14573" width="8.84375" style="575"/>
    <col min="14574" max="14574" width="10.23046875" style="575" customWidth="1"/>
    <col min="14575" max="14575" width="9.07421875" style="575" customWidth="1"/>
    <col min="14576" max="14576" width="10.4609375" style="575" customWidth="1"/>
    <col min="14577" max="14577" width="10.84375" style="575" customWidth="1"/>
    <col min="14578" max="14578" width="10.4609375" style="575" customWidth="1"/>
    <col min="14579" max="14579" width="10.07421875" style="575" customWidth="1"/>
    <col min="14580" max="14580" width="11.765625" style="575" customWidth="1"/>
    <col min="14581" max="14829" width="8.84375" style="575"/>
    <col min="14830" max="14830" width="10.23046875" style="575" customWidth="1"/>
    <col min="14831" max="14831" width="9.07421875" style="575" customWidth="1"/>
    <col min="14832" max="14832" width="10.4609375" style="575" customWidth="1"/>
    <col min="14833" max="14833" width="10.84375" style="575" customWidth="1"/>
    <col min="14834" max="14834" width="10.4609375" style="575" customWidth="1"/>
    <col min="14835" max="14835" width="10.07421875" style="575" customWidth="1"/>
    <col min="14836" max="14836" width="11.765625" style="575" customWidth="1"/>
    <col min="14837" max="15085" width="8.84375" style="575"/>
    <col min="15086" max="15086" width="10.23046875" style="575" customWidth="1"/>
    <col min="15087" max="15087" width="9.07421875" style="575" customWidth="1"/>
    <col min="15088" max="15088" width="10.4609375" style="575" customWidth="1"/>
    <col min="15089" max="15089" width="10.84375" style="575" customWidth="1"/>
    <col min="15090" max="15090" width="10.4609375" style="575" customWidth="1"/>
    <col min="15091" max="15091" width="10.07421875" style="575" customWidth="1"/>
    <col min="15092" max="15092" width="11.765625" style="575" customWidth="1"/>
    <col min="15093" max="15341" width="8.84375" style="575"/>
    <col min="15342" max="15342" width="10.23046875" style="575" customWidth="1"/>
    <col min="15343" max="15343" width="9.07421875" style="575" customWidth="1"/>
    <col min="15344" max="15344" width="10.4609375" style="575" customWidth="1"/>
    <col min="15345" max="15345" width="10.84375" style="575" customWidth="1"/>
    <col min="15346" max="15346" width="10.4609375" style="575" customWidth="1"/>
    <col min="15347" max="15347" width="10.07421875" style="575" customWidth="1"/>
    <col min="15348" max="15348" width="11.765625" style="575" customWidth="1"/>
    <col min="15349" max="15597" width="8.84375" style="575"/>
    <col min="15598" max="15598" width="10.23046875" style="575" customWidth="1"/>
    <col min="15599" max="15599" width="9.07421875" style="575" customWidth="1"/>
    <col min="15600" max="15600" width="10.4609375" style="575" customWidth="1"/>
    <col min="15601" max="15601" width="10.84375" style="575" customWidth="1"/>
    <col min="15602" max="15602" width="10.4609375" style="575" customWidth="1"/>
    <col min="15603" max="15603" width="10.07421875" style="575" customWidth="1"/>
    <col min="15604" max="15604" width="11.765625" style="575" customWidth="1"/>
    <col min="15605" max="15853" width="8.84375" style="575"/>
    <col min="15854" max="15854" width="10.23046875" style="575" customWidth="1"/>
    <col min="15855" max="15855" width="9.07421875" style="575" customWidth="1"/>
    <col min="15856" max="15856" width="10.4609375" style="575" customWidth="1"/>
    <col min="15857" max="15857" width="10.84375" style="575" customWidth="1"/>
    <col min="15858" max="15858" width="10.4609375" style="575" customWidth="1"/>
    <col min="15859" max="15859" width="10.07421875" style="575" customWidth="1"/>
    <col min="15860" max="15860" width="11.765625" style="575" customWidth="1"/>
    <col min="15861" max="16109" width="8.84375" style="575"/>
    <col min="16110" max="16110" width="10.23046875" style="575" customWidth="1"/>
    <col min="16111" max="16111" width="9.07421875" style="575" customWidth="1"/>
    <col min="16112" max="16112" width="10.4609375" style="575" customWidth="1"/>
    <col min="16113" max="16113" width="10.84375" style="575" customWidth="1"/>
    <col min="16114" max="16114" width="10.4609375" style="575" customWidth="1"/>
    <col min="16115" max="16115" width="10.07421875" style="575" customWidth="1"/>
    <col min="16116" max="16116" width="11.765625" style="575" customWidth="1"/>
    <col min="16117" max="16384" width="8.84375" style="575"/>
  </cols>
  <sheetData>
    <row r="1" spans="1:66" x14ac:dyDescent="0.35">
      <c r="A1" s="576" t="str">
        <f>'Gen.Contr. Cert. of Actual Cost'!A1:D1</f>
        <v>Version 2021</v>
      </c>
    </row>
    <row r="2" spans="1:66" ht="30" customHeight="1" x14ac:dyDescent="0.35">
      <c r="A2" s="842" t="s">
        <v>600</v>
      </c>
      <c r="B2" s="842"/>
      <c r="C2" s="842"/>
      <c r="D2" s="842"/>
      <c r="E2" s="842"/>
      <c r="F2" s="842"/>
      <c r="G2" s="842"/>
      <c r="I2" s="618"/>
      <c r="J2" s="619"/>
      <c r="K2" s="620"/>
      <c r="L2" s="621"/>
      <c r="N2" s="621"/>
      <c r="S2" s="619" t="s">
        <v>233</v>
      </c>
      <c r="V2" s="621"/>
      <c r="X2" s="621"/>
      <c r="AB2" s="619" t="s">
        <v>238</v>
      </c>
      <c r="AC2" s="619"/>
      <c r="AJ2" s="619" t="s">
        <v>422</v>
      </c>
      <c r="AR2" s="619" t="s">
        <v>659</v>
      </c>
      <c r="BF2" s="838" t="s">
        <v>344</v>
      </c>
      <c r="BG2" s="838"/>
      <c r="BH2" s="838"/>
      <c r="BI2" s="838"/>
      <c r="BJ2" s="838"/>
      <c r="BK2" s="838"/>
    </row>
    <row r="3" spans="1:66" x14ac:dyDescent="0.35">
      <c r="A3" s="839" t="s">
        <v>7</v>
      </c>
      <c r="B3" s="839"/>
      <c r="C3" s="839"/>
      <c r="D3" s="839"/>
      <c r="E3" s="839"/>
      <c r="F3" s="839"/>
      <c r="G3" s="839"/>
      <c r="I3" s="619" t="s">
        <v>220</v>
      </c>
      <c r="J3" s="619"/>
      <c r="L3" s="621"/>
      <c r="M3" s="841" t="s">
        <v>28</v>
      </c>
      <c r="N3" s="841"/>
      <c r="O3" s="841"/>
      <c r="P3" s="622"/>
      <c r="S3" s="620"/>
      <c r="V3" s="621"/>
      <c r="W3" s="841" t="s">
        <v>28</v>
      </c>
      <c r="X3" s="841"/>
      <c r="Y3" s="841"/>
      <c r="Z3" s="622"/>
      <c r="AA3" s="622"/>
      <c r="AE3" s="578" t="s">
        <v>407</v>
      </c>
      <c r="AF3" s="623"/>
      <c r="AG3" s="623"/>
      <c r="AH3" s="578" t="s">
        <v>408</v>
      </c>
      <c r="AR3" s="575" t="s">
        <v>661</v>
      </c>
    </row>
    <row r="4" spans="1:66" x14ac:dyDescent="0.35">
      <c r="A4" s="839" t="s">
        <v>333</v>
      </c>
      <c r="B4" s="839"/>
      <c r="C4" s="839"/>
      <c r="D4" s="839"/>
      <c r="E4" s="839"/>
      <c r="F4" s="839"/>
      <c r="G4" s="839"/>
      <c r="K4" s="578"/>
      <c r="L4" s="623"/>
      <c r="M4" s="578" t="s">
        <v>407</v>
      </c>
      <c r="N4" s="623"/>
      <c r="O4" s="578" t="s">
        <v>408</v>
      </c>
      <c r="P4" s="578"/>
      <c r="U4" s="578"/>
      <c r="V4" s="623"/>
      <c r="W4" s="578" t="s">
        <v>407</v>
      </c>
      <c r="X4" s="623"/>
      <c r="Y4" s="578" t="s">
        <v>408</v>
      </c>
      <c r="Z4" s="578"/>
      <c r="AA4" s="578"/>
      <c r="AE4" s="578" t="s">
        <v>408</v>
      </c>
      <c r="AF4" s="578"/>
      <c r="AG4" s="578"/>
      <c r="AH4" s="578" t="s">
        <v>409</v>
      </c>
      <c r="AJ4" s="624" t="s">
        <v>456</v>
      </c>
      <c r="AO4" s="840">
        <f>B45</f>
        <v>0</v>
      </c>
      <c r="AP4" s="840"/>
      <c r="AQ4" s="578" t="s">
        <v>245</v>
      </c>
    </row>
    <row r="5" spans="1:66" ht="15" thickBot="1" x14ac:dyDescent="0.4">
      <c r="A5" s="578"/>
      <c r="B5" s="578"/>
      <c r="C5" s="578"/>
      <c r="D5" s="578"/>
      <c r="E5" s="578"/>
      <c r="F5" s="578"/>
      <c r="G5" s="578"/>
      <c r="K5" s="578"/>
      <c r="L5" s="623"/>
      <c r="M5" s="578" t="s">
        <v>408</v>
      </c>
      <c r="N5" s="623"/>
      <c r="O5" s="578"/>
      <c r="P5" s="578"/>
      <c r="Q5" s="578" t="s">
        <v>411</v>
      </c>
      <c r="R5" s="747"/>
      <c r="U5" s="578"/>
      <c r="V5" s="623"/>
      <c r="W5" s="578" t="s">
        <v>408</v>
      </c>
      <c r="X5" s="623"/>
      <c r="Y5" s="578" t="s">
        <v>409</v>
      </c>
      <c r="Z5" s="578"/>
      <c r="AA5" s="578" t="s">
        <v>411</v>
      </c>
      <c r="AE5" s="625" t="s">
        <v>410</v>
      </c>
      <c r="AF5" s="578"/>
      <c r="AG5" s="578"/>
      <c r="AH5" s="625" t="s">
        <v>119</v>
      </c>
      <c r="AJ5" s="624" t="s">
        <v>417</v>
      </c>
      <c r="AO5" s="840">
        <f>B59</f>
        <v>0</v>
      </c>
      <c r="AP5" s="840"/>
      <c r="AQ5" s="578" t="s">
        <v>245</v>
      </c>
      <c r="AS5" s="626"/>
      <c r="AT5" s="626"/>
      <c r="AU5" s="626"/>
      <c r="AV5" s="626"/>
      <c r="AW5" s="626"/>
      <c r="AX5" s="626"/>
      <c r="AY5" s="626"/>
    </row>
    <row r="6" spans="1:66" ht="15" thickBot="1" x14ac:dyDescent="0.4">
      <c r="A6" s="838"/>
      <c r="B6" s="838"/>
      <c r="C6" s="838"/>
      <c r="D6" s="838"/>
      <c r="E6" s="838"/>
      <c r="F6" s="838"/>
      <c r="G6" s="838"/>
      <c r="K6" s="625" t="s">
        <v>221</v>
      </c>
      <c r="L6" s="623"/>
      <c r="M6" s="625" t="s">
        <v>410</v>
      </c>
      <c r="N6" s="623"/>
      <c r="O6" s="625" t="s">
        <v>119</v>
      </c>
      <c r="P6" s="623"/>
      <c r="Q6" s="625" t="s">
        <v>222</v>
      </c>
      <c r="R6" s="748"/>
      <c r="U6" s="625" t="s">
        <v>221</v>
      </c>
      <c r="V6" s="623"/>
      <c r="W6" s="625" t="s">
        <v>410</v>
      </c>
      <c r="X6" s="623"/>
      <c r="Y6" s="625" t="s">
        <v>119</v>
      </c>
      <c r="Z6" s="623"/>
      <c r="AA6" s="625" t="s">
        <v>222</v>
      </c>
      <c r="AB6" s="619" t="s">
        <v>337</v>
      </c>
      <c r="AC6" s="619"/>
      <c r="AE6" s="627">
        <f>W43</f>
        <v>0</v>
      </c>
      <c r="AH6" s="627">
        <f>Y43</f>
        <v>0</v>
      </c>
      <c r="AJ6" s="624" t="s">
        <v>418</v>
      </c>
      <c r="AO6" s="840">
        <f>SUM(AO4:AO5)</f>
        <v>0</v>
      </c>
      <c r="AP6" s="840"/>
      <c r="AQ6" s="578" t="s">
        <v>245</v>
      </c>
      <c r="AR6" s="575" t="s">
        <v>660</v>
      </c>
      <c r="AS6" s="626"/>
      <c r="AT6" s="626"/>
      <c r="AU6" s="626"/>
      <c r="AV6" s="626"/>
      <c r="AW6" s="626"/>
      <c r="AX6" s="626"/>
      <c r="AY6" s="626"/>
    </row>
    <row r="7" spans="1:66" x14ac:dyDescent="0.35">
      <c r="I7" s="619" t="s">
        <v>223</v>
      </c>
      <c r="J7" s="619"/>
      <c r="L7" s="621"/>
      <c r="N7" s="621"/>
      <c r="U7" s="628"/>
      <c r="V7" s="621"/>
      <c r="X7" s="621"/>
      <c r="Y7" s="628"/>
      <c r="Z7" s="628"/>
      <c r="AA7" s="628"/>
      <c r="AJ7" s="624" t="s">
        <v>419</v>
      </c>
      <c r="AO7" s="840">
        <f>D45</f>
        <v>0</v>
      </c>
      <c r="AP7" s="840"/>
      <c r="AQ7" s="578" t="s">
        <v>207</v>
      </c>
      <c r="AS7" s="626"/>
      <c r="AT7" s="626"/>
      <c r="AU7" s="626"/>
      <c r="AV7" s="626"/>
      <c r="AW7" s="626"/>
      <c r="AX7" s="626"/>
      <c r="AY7" s="626"/>
      <c r="BD7" s="619" t="s">
        <v>519</v>
      </c>
    </row>
    <row r="8" spans="1:66" ht="16.149999999999999" customHeight="1" x14ac:dyDescent="0.35">
      <c r="A8" s="629" t="s">
        <v>193</v>
      </c>
      <c r="B8" s="626"/>
      <c r="C8" s="626"/>
      <c r="D8" s="626"/>
      <c r="E8" s="626"/>
      <c r="F8" s="626"/>
      <c r="G8" s="626"/>
      <c r="H8" s="621"/>
      <c r="I8" s="630" t="s">
        <v>329</v>
      </c>
      <c r="K8" s="631">
        <v>0</v>
      </c>
      <c r="L8" s="632"/>
      <c r="M8" s="631">
        <v>0</v>
      </c>
      <c r="N8" s="632"/>
      <c r="O8" s="631">
        <v>0</v>
      </c>
      <c r="P8" s="632"/>
      <c r="Q8" s="631">
        <v>0</v>
      </c>
      <c r="R8" s="749"/>
      <c r="S8" s="619" t="s">
        <v>234</v>
      </c>
      <c r="U8" s="633">
        <f>K19+K25+K37+K53+K68</f>
        <v>0</v>
      </c>
      <c r="V8" s="634"/>
      <c r="W8" s="633">
        <f>M19+M25+M37+M53+M68</f>
        <v>0</v>
      </c>
      <c r="X8" s="634"/>
      <c r="Y8" s="633">
        <f>O19+O25+O37+O53+O68</f>
        <v>0</v>
      </c>
      <c r="Z8" s="634"/>
      <c r="AA8" s="633">
        <f>Q19+Q25+Q37+Q53+Q68</f>
        <v>0</v>
      </c>
      <c r="AB8" s="575" t="s">
        <v>239</v>
      </c>
      <c r="AJ8" s="624" t="s">
        <v>420</v>
      </c>
      <c r="AO8" s="840">
        <f>D59</f>
        <v>0</v>
      </c>
      <c r="AP8" s="840"/>
      <c r="AQ8" s="578" t="s">
        <v>207</v>
      </c>
      <c r="AR8" s="635"/>
      <c r="AS8" s="636"/>
      <c r="AT8" s="626"/>
      <c r="AU8" s="633"/>
      <c r="AV8" s="637"/>
      <c r="AW8" s="626"/>
      <c r="AX8" s="626"/>
      <c r="AY8" s="626"/>
      <c r="AZ8" s="621"/>
      <c r="BA8" s="621"/>
      <c r="BB8" s="621"/>
      <c r="BC8" s="621"/>
    </row>
    <row r="9" spans="1:66" ht="16.149999999999999" customHeight="1" x14ac:dyDescent="0.35">
      <c r="A9" s="626" t="s">
        <v>194</v>
      </c>
      <c r="B9" s="638"/>
      <c r="C9" s="626"/>
      <c r="D9" s="626"/>
      <c r="E9" s="626"/>
      <c r="F9" s="626"/>
      <c r="G9" s="626"/>
      <c r="H9" s="621"/>
      <c r="I9" s="630" t="s">
        <v>330</v>
      </c>
      <c r="K9" s="631">
        <v>0</v>
      </c>
      <c r="L9" s="632"/>
      <c r="M9" s="631">
        <v>0</v>
      </c>
      <c r="N9" s="632"/>
      <c r="O9" s="631">
        <v>0</v>
      </c>
      <c r="P9" s="632"/>
      <c r="Q9" s="631">
        <v>0</v>
      </c>
      <c r="R9" s="749"/>
      <c r="U9" s="628"/>
      <c r="V9" s="621"/>
      <c r="X9" s="621"/>
      <c r="Y9" s="628"/>
      <c r="Z9" s="628"/>
      <c r="AA9" s="628"/>
      <c r="AB9" s="575" t="s">
        <v>275</v>
      </c>
      <c r="AE9" s="626"/>
      <c r="AH9" s="633"/>
      <c r="AJ9" s="624" t="s">
        <v>421</v>
      </c>
      <c r="AO9" s="840">
        <f>SUM(AO7:AO8)</f>
        <v>0</v>
      </c>
      <c r="AP9" s="840"/>
      <c r="AQ9" s="578" t="s">
        <v>207</v>
      </c>
      <c r="AR9" s="635"/>
      <c r="AS9" s="636"/>
      <c r="AT9" s="626"/>
      <c r="AU9" s="633"/>
      <c r="AV9" s="637"/>
      <c r="AW9" s="626"/>
      <c r="AX9" s="626"/>
      <c r="AY9" s="626"/>
      <c r="AZ9" s="621"/>
      <c r="BA9" s="621"/>
      <c r="BB9" s="621"/>
      <c r="BD9" s="779" t="s">
        <v>541</v>
      </c>
      <c r="BE9" s="779"/>
      <c r="BF9" s="779"/>
      <c r="BG9" s="779"/>
      <c r="BH9" s="779"/>
      <c r="BI9" s="779"/>
      <c r="BJ9" s="779"/>
      <c r="BK9" s="779"/>
      <c r="BL9" s="779"/>
      <c r="BM9" s="779"/>
      <c r="BN9" s="779"/>
    </row>
    <row r="10" spans="1:66" ht="16.149999999999999" customHeight="1" x14ac:dyDescent="0.35">
      <c r="A10" s="626" t="s">
        <v>336</v>
      </c>
      <c r="B10" s="626"/>
      <c r="C10" s="626"/>
      <c r="D10" s="639"/>
      <c r="E10" s="626"/>
      <c r="F10" s="626"/>
      <c r="G10" s="626"/>
      <c r="H10" s="621"/>
      <c r="I10" s="630" t="s">
        <v>331</v>
      </c>
      <c r="J10" s="640"/>
      <c r="K10" s="631">
        <v>0</v>
      </c>
      <c r="L10" s="632"/>
      <c r="M10" s="631">
        <v>0</v>
      </c>
      <c r="N10" s="632"/>
      <c r="O10" s="631">
        <v>0</v>
      </c>
      <c r="P10" s="632"/>
      <c r="Q10" s="631">
        <v>0</v>
      </c>
      <c r="R10" s="749"/>
      <c r="U10" s="628"/>
      <c r="V10" s="621"/>
      <c r="X10" s="621"/>
      <c r="Y10" s="628"/>
      <c r="Z10" s="628"/>
      <c r="AA10" s="628"/>
      <c r="AJ10" s="624" t="s">
        <v>439</v>
      </c>
      <c r="AO10" s="833" t="e">
        <f>AO4/AO6</f>
        <v>#DIV/0!</v>
      </c>
      <c r="AP10" s="833"/>
      <c r="AR10" s="635"/>
      <c r="AS10" s="636"/>
      <c r="AT10" s="626"/>
      <c r="AU10" s="633"/>
      <c r="AV10" s="637"/>
      <c r="AW10" s="626"/>
      <c r="AX10" s="626"/>
      <c r="AY10" s="626"/>
      <c r="AZ10" s="621"/>
      <c r="BA10" s="621"/>
      <c r="BB10" s="621"/>
      <c r="BD10" s="779"/>
      <c r="BE10" s="779"/>
      <c r="BF10" s="779"/>
      <c r="BG10" s="779"/>
      <c r="BH10" s="779"/>
      <c r="BI10" s="779"/>
      <c r="BJ10" s="779"/>
      <c r="BK10" s="779"/>
      <c r="BL10" s="779"/>
      <c r="BM10" s="779"/>
      <c r="BN10" s="779"/>
    </row>
    <row r="11" spans="1:66" ht="16.149999999999999" customHeight="1" x14ac:dyDescent="0.35">
      <c r="A11" s="636" t="s">
        <v>579</v>
      </c>
      <c r="B11" s="626"/>
      <c r="C11" s="626"/>
      <c r="D11" s="641"/>
      <c r="E11" s="626"/>
      <c r="F11" s="626"/>
      <c r="G11" s="626"/>
      <c r="H11" s="621"/>
      <c r="I11" s="630" t="s">
        <v>332</v>
      </c>
      <c r="K11" s="631">
        <v>0</v>
      </c>
      <c r="L11" s="632"/>
      <c r="M11" s="631">
        <v>0</v>
      </c>
      <c r="N11" s="632"/>
      <c r="O11" s="631">
        <v>0</v>
      </c>
      <c r="P11" s="632"/>
      <c r="Q11" s="631">
        <v>0</v>
      </c>
      <c r="R11" s="749" t="s">
        <v>837</v>
      </c>
      <c r="S11" s="619" t="s">
        <v>841</v>
      </c>
      <c r="U11" s="633"/>
      <c r="V11" s="621"/>
      <c r="W11" s="633"/>
      <c r="X11" s="621"/>
      <c r="Y11" s="633">
        <v>0</v>
      </c>
      <c r="Z11" s="634"/>
      <c r="AA11" s="633">
        <v>0</v>
      </c>
      <c r="AB11" s="575" t="s">
        <v>240</v>
      </c>
      <c r="AE11" s="626"/>
      <c r="AH11" s="633"/>
      <c r="AJ11" s="624" t="s">
        <v>442</v>
      </c>
      <c r="AO11" s="848" t="e">
        <f>AO7/AO9</f>
        <v>#DIV/0!</v>
      </c>
      <c r="AP11" s="848"/>
      <c r="AR11" s="635"/>
      <c r="AS11" s="636"/>
      <c r="AT11" s="626"/>
      <c r="AU11" s="633"/>
      <c r="AV11" s="637"/>
      <c r="AW11" s="626"/>
      <c r="AX11" s="626"/>
      <c r="AY11" s="626"/>
      <c r="AZ11" s="621"/>
      <c r="BA11" s="621"/>
      <c r="BB11" s="621"/>
      <c r="BD11" s="779"/>
      <c r="BE11" s="779"/>
      <c r="BF11" s="779"/>
      <c r="BG11" s="779"/>
      <c r="BH11" s="779"/>
      <c r="BI11" s="779"/>
      <c r="BJ11" s="779"/>
      <c r="BK11" s="779"/>
      <c r="BL11" s="779"/>
      <c r="BM11" s="779"/>
      <c r="BN11" s="779"/>
    </row>
    <row r="12" spans="1:66" ht="16.149999999999999" customHeight="1" x14ac:dyDescent="0.35">
      <c r="A12" s="636" t="s">
        <v>578</v>
      </c>
      <c r="B12" s="639"/>
      <c r="C12" s="626"/>
      <c r="D12" s="641"/>
      <c r="E12" s="642"/>
      <c r="F12" s="643" t="s">
        <v>577</v>
      </c>
      <c r="G12" s="639"/>
      <c r="H12" s="621"/>
      <c r="I12" s="630" t="s">
        <v>459</v>
      </c>
      <c r="K12" s="631">
        <v>0</v>
      </c>
      <c r="L12" s="632"/>
      <c r="M12" s="631">
        <v>0</v>
      </c>
      <c r="N12" s="632"/>
      <c r="O12" s="631">
        <v>0</v>
      </c>
      <c r="P12" s="632"/>
      <c r="Q12" s="631">
        <v>0</v>
      </c>
      <c r="R12" s="749"/>
      <c r="V12" s="621"/>
      <c r="X12" s="621"/>
      <c r="AJ12" s="624" t="s">
        <v>438</v>
      </c>
      <c r="AO12" s="848" t="e">
        <f>MIN(AO10,AO11)</f>
        <v>#DIV/0!</v>
      </c>
      <c r="AP12" s="848"/>
      <c r="AR12" s="635"/>
      <c r="AS12" s="636"/>
      <c r="AT12" s="626"/>
      <c r="AU12" s="633"/>
      <c r="AV12" s="637"/>
      <c r="AW12" s="626"/>
      <c r="AX12" s="626"/>
      <c r="AY12" s="626"/>
      <c r="AZ12" s="621"/>
      <c r="BA12" s="621"/>
      <c r="BB12" s="621"/>
    </row>
    <row r="13" spans="1:66" ht="16.5" customHeight="1" x14ac:dyDescent="0.35">
      <c r="A13" s="644" t="s">
        <v>195</v>
      </c>
      <c r="B13" s="626"/>
      <c r="C13" s="626"/>
      <c r="D13" s="626"/>
      <c r="E13" s="626"/>
      <c r="F13" s="626"/>
      <c r="G13" s="626"/>
      <c r="H13" s="621"/>
      <c r="I13" s="630"/>
      <c r="K13" s="632"/>
      <c r="L13" s="632"/>
      <c r="M13" s="632"/>
      <c r="N13" s="632"/>
      <c r="O13" s="632"/>
      <c r="P13" s="632"/>
      <c r="Q13" s="632"/>
      <c r="R13" s="749" t="s">
        <v>838</v>
      </c>
      <c r="S13" s="619" t="s">
        <v>842</v>
      </c>
      <c r="U13" s="633">
        <v>0</v>
      </c>
      <c r="V13" s="621"/>
      <c r="W13" s="633">
        <v>0</v>
      </c>
      <c r="X13" s="621"/>
      <c r="Y13" s="633">
        <v>0</v>
      </c>
      <c r="Z13" s="621"/>
      <c r="AA13" s="633">
        <v>0</v>
      </c>
      <c r="AB13" s="575" t="s">
        <v>520</v>
      </c>
      <c r="AE13" s="626"/>
      <c r="AH13" s="641"/>
      <c r="AR13" s="635"/>
      <c r="AS13" s="636"/>
      <c r="AT13" s="626"/>
      <c r="AU13" s="633"/>
      <c r="AV13" s="637"/>
      <c r="AW13" s="626"/>
      <c r="AX13" s="626"/>
      <c r="AY13" s="626"/>
      <c r="AZ13" s="621"/>
      <c r="BA13" s="621"/>
      <c r="BB13" s="621"/>
      <c r="BD13" s="645" t="s">
        <v>101</v>
      </c>
      <c r="BE13" s="575" t="s">
        <v>257</v>
      </c>
      <c r="BI13" s="575" t="s">
        <v>219</v>
      </c>
      <c r="BJ13" s="626"/>
    </row>
    <row r="14" spans="1:66" ht="16.149999999999999" customHeight="1" x14ac:dyDescent="0.35">
      <c r="A14" s="641" t="s">
        <v>196</v>
      </c>
      <c r="B14" s="639"/>
      <c r="C14" s="636" t="s">
        <v>1</v>
      </c>
      <c r="D14" s="626" t="s">
        <v>557</v>
      </c>
      <c r="E14" s="626"/>
      <c r="F14" s="626"/>
      <c r="G14" s="639"/>
      <c r="H14" s="621"/>
      <c r="I14" s="646" t="s">
        <v>224</v>
      </c>
      <c r="J14" s="646"/>
      <c r="K14" s="631">
        <f>SUM(K8:K12)</f>
        <v>0</v>
      </c>
      <c r="L14" s="632"/>
      <c r="M14" s="631">
        <f t="shared" ref="M14" si="0">SUM(M8:M12)</f>
        <v>0</v>
      </c>
      <c r="N14" s="632"/>
      <c r="O14" s="631">
        <f>SUM(O8:O12)</f>
        <v>0</v>
      </c>
      <c r="P14" s="632"/>
      <c r="Q14" s="631">
        <f>SUM(Q8:Q12)</f>
        <v>0</v>
      </c>
      <c r="R14" s="749"/>
      <c r="V14" s="621"/>
      <c r="X14" s="621"/>
      <c r="AJ14" s="619" t="s">
        <v>423</v>
      </c>
      <c r="AR14" s="635"/>
      <c r="AS14" s="636"/>
      <c r="AT14" s="626"/>
      <c r="AU14" s="633"/>
      <c r="AV14" s="637"/>
      <c r="AW14" s="626"/>
      <c r="AX14" s="626"/>
      <c r="AY14" s="626"/>
      <c r="AZ14" s="621"/>
      <c r="BA14" s="621"/>
      <c r="BB14" s="621"/>
      <c r="BD14" s="645" t="s">
        <v>102</v>
      </c>
      <c r="BE14" s="575" t="s">
        <v>457</v>
      </c>
      <c r="BI14" s="575" t="s">
        <v>219</v>
      </c>
      <c r="BJ14" s="626"/>
    </row>
    <row r="15" spans="1:66" ht="16.149999999999999" customHeight="1" x14ac:dyDescent="0.35">
      <c r="A15" s="641" t="s">
        <v>197</v>
      </c>
      <c r="B15" s="843"/>
      <c r="C15" s="843"/>
      <c r="D15" s="647"/>
      <c r="E15" s="626"/>
      <c r="F15" s="626"/>
      <c r="G15" s="626"/>
      <c r="H15" s="621"/>
      <c r="I15" s="630"/>
      <c r="K15" s="632"/>
      <c r="L15" s="632"/>
      <c r="M15" s="632"/>
      <c r="N15" s="632"/>
      <c r="O15" s="632"/>
      <c r="P15" s="632"/>
      <c r="Q15" s="632"/>
      <c r="R15" s="749" t="s">
        <v>839</v>
      </c>
      <c r="S15" s="619" t="s">
        <v>843</v>
      </c>
      <c r="V15" s="621"/>
      <c r="W15" s="575" t="s">
        <v>1</v>
      </c>
      <c r="X15" s="621"/>
      <c r="AB15" s="575" t="s">
        <v>521</v>
      </c>
      <c r="AR15" s="635"/>
      <c r="AS15" s="636"/>
      <c r="AT15" s="626"/>
      <c r="AU15" s="633"/>
      <c r="AV15" s="637"/>
      <c r="AW15" s="626"/>
      <c r="AX15" s="626"/>
      <c r="AY15" s="626"/>
      <c r="AZ15" s="621"/>
      <c r="BA15" s="621"/>
      <c r="BB15" s="621"/>
      <c r="BD15" s="645" t="s">
        <v>103</v>
      </c>
      <c r="BE15" s="575" t="s">
        <v>258</v>
      </c>
      <c r="BI15" s="575" t="s">
        <v>219</v>
      </c>
      <c r="BJ15" s="626"/>
    </row>
    <row r="16" spans="1:66" x14ac:dyDescent="0.35">
      <c r="A16" s="648" t="s">
        <v>556</v>
      </c>
      <c r="B16" s="642"/>
      <c r="C16" s="831"/>
      <c r="D16" s="831"/>
      <c r="E16" s="831"/>
      <c r="F16" s="831"/>
      <c r="G16" s="831"/>
      <c r="I16" s="619" t="s">
        <v>225</v>
      </c>
      <c r="J16" s="619"/>
      <c r="K16" s="628"/>
      <c r="L16" s="634"/>
      <c r="M16" s="628"/>
      <c r="N16" s="634"/>
      <c r="O16" s="628"/>
      <c r="P16" s="628"/>
      <c r="S16" s="630" t="s">
        <v>469</v>
      </c>
      <c r="U16" s="633"/>
      <c r="V16" s="621"/>
      <c r="W16" s="649" t="s">
        <v>235</v>
      </c>
      <c r="X16" s="621"/>
      <c r="Y16" s="649" t="s">
        <v>235</v>
      </c>
      <c r="Z16" s="650"/>
      <c r="AA16" s="651">
        <v>0</v>
      </c>
      <c r="AB16" s="575" t="s">
        <v>241</v>
      </c>
      <c r="AE16" s="626"/>
      <c r="AH16" s="626"/>
      <c r="AJ16" s="624" t="s">
        <v>437</v>
      </c>
      <c r="AO16" s="848" t="e">
        <f>AO12</f>
        <v>#DIV/0!</v>
      </c>
      <c r="AP16" s="848"/>
      <c r="AR16" s="635"/>
      <c r="AS16" s="636"/>
      <c r="AT16" s="626"/>
      <c r="AU16" s="633"/>
      <c r="AV16" s="637"/>
      <c r="AW16" s="626"/>
      <c r="AX16" s="626"/>
      <c r="AY16" s="626"/>
      <c r="AZ16" s="621"/>
      <c r="BA16" s="621"/>
      <c r="BB16" s="621"/>
      <c r="BD16" s="645" t="s">
        <v>104</v>
      </c>
      <c r="BE16" s="575" t="s">
        <v>259</v>
      </c>
      <c r="BJ16" s="626"/>
      <c r="BK16" s="575" t="s">
        <v>247</v>
      </c>
    </row>
    <row r="17" spans="1:66" x14ac:dyDescent="0.35">
      <c r="A17" s="652" t="s">
        <v>558</v>
      </c>
      <c r="B17" s="642"/>
      <c r="C17" s="642"/>
      <c r="E17" s="575" t="s">
        <v>559</v>
      </c>
      <c r="F17" s="642"/>
      <c r="G17" s="642"/>
      <c r="I17" s="630" t="s">
        <v>94</v>
      </c>
      <c r="K17" s="633">
        <v>0</v>
      </c>
      <c r="L17" s="634"/>
      <c r="M17" s="633">
        <v>0</v>
      </c>
      <c r="N17" s="634"/>
      <c r="O17" s="633">
        <v>0</v>
      </c>
      <c r="P17" s="634"/>
      <c r="Q17" s="633">
        <v>0</v>
      </c>
      <c r="R17" s="750"/>
      <c r="S17" s="630" t="s">
        <v>845</v>
      </c>
      <c r="U17" s="633">
        <v>0</v>
      </c>
      <c r="V17" s="621"/>
      <c r="W17" s="649" t="s">
        <v>235</v>
      </c>
      <c r="X17" s="621"/>
      <c r="Y17" s="633">
        <f>U17</f>
        <v>0</v>
      </c>
      <c r="Z17" s="650"/>
      <c r="AA17" s="651">
        <v>0</v>
      </c>
      <c r="AJ17" s="624" t="s">
        <v>426</v>
      </c>
      <c r="AO17" s="835">
        <f>AE26</f>
        <v>0</v>
      </c>
      <c r="AP17" s="835"/>
      <c r="AR17" s="635"/>
      <c r="AS17" s="636"/>
      <c r="AT17" s="626"/>
      <c r="AU17" s="633"/>
      <c r="AV17" s="637"/>
      <c r="AW17" s="626"/>
      <c r="AX17" s="626"/>
      <c r="AY17" s="626"/>
      <c r="AZ17" s="621"/>
      <c r="BA17" s="621"/>
      <c r="BB17" s="621"/>
      <c r="BD17" s="578"/>
      <c r="BE17" s="575" t="s">
        <v>260</v>
      </c>
    </row>
    <row r="18" spans="1:66" x14ac:dyDescent="0.35">
      <c r="A18" s="652"/>
      <c r="I18" s="630"/>
      <c r="K18" s="634"/>
      <c r="L18" s="634"/>
      <c r="M18" s="634"/>
      <c r="N18" s="634"/>
      <c r="O18" s="634"/>
      <c r="P18" s="634"/>
      <c r="Q18" s="634"/>
      <c r="R18" s="750"/>
      <c r="U18" s="634"/>
      <c r="V18" s="621"/>
      <c r="W18" s="621"/>
      <c r="X18" s="621"/>
      <c r="Y18" s="621"/>
      <c r="Z18" s="621"/>
      <c r="AA18" s="621"/>
      <c r="AB18" s="575" t="s">
        <v>242</v>
      </c>
      <c r="AE18" s="626"/>
      <c r="AH18" s="653"/>
      <c r="AJ18" s="624" t="s">
        <v>427</v>
      </c>
      <c r="AO18" s="835">
        <f>AH26</f>
        <v>0</v>
      </c>
      <c r="AP18" s="835"/>
      <c r="AR18" s="635"/>
      <c r="AS18" s="654"/>
      <c r="AT18" s="654"/>
      <c r="AU18" s="654"/>
      <c r="AV18" s="654"/>
      <c r="AW18" s="654"/>
      <c r="AX18" s="654"/>
      <c r="AY18" s="654"/>
      <c r="AZ18" s="621"/>
      <c r="BA18" s="621"/>
      <c r="BB18" s="621"/>
      <c r="BD18" s="578"/>
      <c r="BE18" s="575" t="s">
        <v>261</v>
      </c>
    </row>
    <row r="19" spans="1:66" ht="15.65" customHeight="1" x14ac:dyDescent="0.35">
      <c r="A19" s="652"/>
      <c r="I19" s="655" t="s">
        <v>514</v>
      </c>
      <c r="J19" s="646"/>
      <c r="K19" s="631">
        <f>K14+K17</f>
        <v>0</v>
      </c>
      <c r="L19" s="632"/>
      <c r="M19" s="631">
        <f>M14+M17</f>
        <v>0</v>
      </c>
      <c r="N19" s="632"/>
      <c r="O19" s="631">
        <f>O12+O14</f>
        <v>0</v>
      </c>
      <c r="P19" s="632"/>
      <c r="Q19" s="631">
        <f>Q14+Q17</f>
        <v>0</v>
      </c>
      <c r="R19" s="749"/>
      <c r="S19" s="646" t="s">
        <v>224</v>
      </c>
      <c r="U19" s="633">
        <f>U8+U11+U13+U16+U17</f>
        <v>0</v>
      </c>
      <c r="V19" s="621"/>
      <c r="W19" s="656">
        <f>W8+W11+W13</f>
        <v>0</v>
      </c>
      <c r="X19" s="657"/>
      <c r="Y19" s="656">
        <f>Y8+Y11+Y13+Y17</f>
        <v>0</v>
      </c>
      <c r="Z19" s="657"/>
      <c r="AA19" s="656">
        <f>AA8+AA11+AA13+AA16+AA17</f>
        <v>0</v>
      </c>
      <c r="AJ19" s="624" t="s">
        <v>428</v>
      </c>
      <c r="AO19" s="835" t="e">
        <f>AO16*AO17</f>
        <v>#DIV/0!</v>
      </c>
      <c r="AP19" s="835"/>
      <c r="AR19" s="635"/>
      <c r="AS19" s="654"/>
      <c r="AT19" s="654"/>
      <c r="AU19" s="654"/>
      <c r="AV19" s="654"/>
      <c r="AW19" s="654"/>
      <c r="AX19" s="654"/>
      <c r="AY19" s="654"/>
      <c r="AZ19" s="621"/>
      <c r="BA19" s="621"/>
      <c r="BB19" s="621"/>
      <c r="BD19" s="578"/>
    </row>
    <row r="20" spans="1:66" x14ac:dyDescent="0.35">
      <c r="A20" s="652"/>
      <c r="I20" s="556"/>
      <c r="J20" s="556"/>
      <c r="K20" s="632"/>
      <c r="L20" s="632"/>
      <c r="M20" s="632"/>
      <c r="N20" s="632"/>
      <c r="O20" s="632"/>
      <c r="P20" s="632"/>
      <c r="Q20" s="632"/>
      <c r="R20" s="749"/>
      <c r="U20" s="628"/>
      <c r="V20" s="621"/>
      <c r="X20" s="621"/>
      <c r="Y20" s="621"/>
      <c r="Z20" s="621"/>
      <c r="AA20" s="621"/>
      <c r="AB20" s="575" t="s">
        <v>243</v>
      </c>
      <c r="AE20" s="626"/>
      <c r="AH20" s="626"/>
      <c r="AJ20" s="624" t="s">
        <v>429</v>
      </c>
      <c r="AO20" s="835" t="e">
        <f>AO16*AO18</f>
        <v>#DIV/0!</v>
      </c>
      <c r="AP20" s="835"/>
      <c r="AR20" s="635"/>
      <c r="AS20" s="658"/>
      <c r="AT20" s="658"/>
      <c r="AU20" s="658"/>
      <c r="AV20" s="658"/>
      <c r="AW20" s="658"/>
      <c r="AX20" s="658"/>
      <c r="AY20" s="658"/>
      <c r="AZ20" s="621"/>
      <c r="BA20" s="621"/>
      <c r="BB20" s="621"/>
      <c r="BD20" s="578" t="s">
        <v>262</v>
      </c>
      <c r="BE20" s="575" t="s">
        <v>522</v>
      </c>
      <c r="BI20" s="575" t="s">
        <v>219</v>
      </c>
      <c r="BJ20" s="626"/>
    </row>
    <row r="21" spans="1:66" x14ac:dyDescent="0.35">
      <c r="A21" s="659" t="s">
        <v>198</v>
      </c>
      <c r="H21" s="621"/>
      <c r="I21" s="556" t="s">
        <v>829</v>
      </c>
      <c r="J21" s="556"/>
      <c r="K21" s="631"/>
      <c r="L21" s="632"/>
      <c r="M21" s="631"/>
      <c r="N21" s="632"/>
      <c r="O21" s="631">
        <v>0</v>
      </c>
      <c r="P21" s="632"/>
      <c r="Q21" s="631">
        <v>0</v>
      </c>
      <c r="R21" s="749" t="s">
        <v>840</v>
      </c>
      <c r="S21" s="619" t="s">
        <v>844</v>
      </c>
      <c r="AE21" s="621"/>
      <c r="AH21" s="621"/>
      <c r="AR21" s="635"/>
      <c r="AS21" s="636"/>
      <c r="AT21" s="626"/>
      <c r="AU21" s="633"/>
      <c r="AV21" s="633"/>
      <c r="AW21" s="626"/>
      <c r="AX21" s="626"/>
      <c r="AY21" s="626"/>
      <c r="AZ21" s="621"/>
      <c r="BA21" s="621"/>
      <c r="BB21" s="621"/>
      <c r="BD21" s="578"/>
    </row>
    <row r="22" spans="1:66" ht="15.65" customHeight="1" x14ac:dyDescent="0.35">
      <c r="H22" s="621"/>
      <c r="I22" s="556" t="s">
        <v>827</v>
      </c>
      <c r="J22" s="556"/>
      <c r="K22" s="631"/>
      <c r="L22" s="632"/>
      <c r="M22" s="633" t="s">
        <v>412</v>
      </c>
      <c r="N22" s="632"/>
      <c r="O22" s="631"/>
      <c r="P22" s="632"/>
      <c r="Q22" s="631">
        <v>0</v>
      </c>
      <c r="R22" s="749"/>
      <c r="S22" s="630" t="s">
        <v>846</v>
      </c>
      <c r="U22" s="633">
        <v>0</v>
      </c>
      <c r="V22" s="621"/>
      <c r="W22" s="626" t="s">
        <v>235</v>
      </c>
      <c r="X22" s="621"/>
      <c r="Y22" s="633" t="s">
        <v>235</v>
      </c>
      <c r="Z22" s="634"/>
      <c r="AA22" s="633">
        <v>0</v>
      </c>
      <c r="AB22" s="575" t="s">
        <v>488</v>
      </c>
      <c r="AD22" s="621"/>
      <c r="AE22" s="639"/>
      <c r="AH22" s="621"/>
      <c r="AJ22" s="619" t="s">
        <v>424</v>
      </c>
      <c r="AR22" s="635"/>
      <c r="AS22" s="636"/>
      <c r="AT22" s="626"/>
      <c r="AU22" s="633"/>
      <c r="AV22" s="633"/>
      <c r="AW22" s="626"/>
      <c r="AX22" s="626"/>
      <c r="AY22" s="626"/>
      <c r="AZ22" s="621"/>
      <c r="BA22" s="621"/>
      <c r="BB22" s="621"/>
      <c r="BD22" s="578" t="s">
        <v>263</v>
      </c>
      <c r="BE22" s="575" t="s">
        <v>264</v>
      </c>
    </row>
    <row r="23" spans="1:66" x14ac:dyDescent="0.35">
      <c r="A23" s="575" t="s">
        <v>743</v>
      </c>
      <c r="H23" s="621"/>
      <c r="I23" s="556" t="s">
        <v>828</v>
      </c>
      <c r="J23" s="556"/>
      <c r="K23" s="631"/>
      <c r="L23" s="632"/>
      <c r="M23" s="633">
        <v>0</v>
      </c>
      <c r="N23" s="632"/>
      <c r="O23" s="631"/>
      <c r="P23" s="632"/>
      <c r="Q23" s="631">
        <v>0</v>
      </c>
      <c r="R23" s="749"/>
      <c r="S23" s="630" t="s">
        <v>847</v>
      </c>
      <c r="U23" s="633">
        <v>0</v>
      </c>
      <c r="V23" s="621"/>
      <c r="W23" s="626" t="s">
        <v>235</v>
      </c>
      <c r="X23" s="621"/>
      <c r="Y23" s="633" t="s">
        <v>235</v>
      </c>
      <c r="Z23" s="634"/>
      <c r="AA23" s="633">
        <v>0</v>
      </c>
      <c r="AE23" s="621"/>
      <c r="AH23" s="621"/>
      <c r="AR23" s="635"/>
      <c r="AS23" s="636"/>
      <c r="AT23" s="626"/>
      <c r="AU23" s="633"/>
      <c r="AV23" s="633"/>
      <c r="AW23" s="626"/>
      <c r="AX23" s="626"/>
      <c r="AY23" s="626"/>
      <c r="AZ23" s="621"/>
      <c r="BA23" s="621"/>
      <c r="BB23" s="621"/>
      <c r="BD23" s="578"/>
      <c r="BE23" s="575" t="s">
        <v>265</v>
      </c>
      <c r="BI23" s="575" t="s">
        <v>219</v>
      </c>
      <c r="BJ23" s="626"/>
    </row>
    <row r="24" spans="1:66" ht="20.149999999999999" customHeight="1" x14ac:dyDescent="0.35">
      <c r="B24" s="626"/>
      <c r="C24" s="626"/>
      <c r="D24" s="626"/>
      <c r="E24" s="626"/>
      <c r="F24" s="626"/>
      <c r="G24" s="626"/>
      <c r="H24" s="621"/>
      <c r="K24" s="634"/>
      <c r="L24" s="634"/>
      <c r="M24" s="634"/>
      <c r="N24" s="634"/>
      <c r="O24" s="634"/>
      <c r="P24" s="634"/>
      <c r="S24" s="630" t="s">
        <v>848</v>
      </c>
      <c r="U24" s="633">
        <v>0</v>
      </c>
      <c r="V24" s="621"/>
      <c r="W24" s="626" t="s">
        <v>235</v>
      </c>
      <c r="X24" s="621"/>
      <c r="Y24" s="633" t="s">
        <v>235</v>
      </c>
      <c r="Z24" s="634"/>
      <c r="AA24" s="633">
        <v>0</v>
      </c>
      <c r="AB24" s="575" t="s">
        <v>744</v>
      </c>
      <c r="AE24" s="660" t="str">
        <f>IF(AE22="YES",+ROUND(SUM(AE6:AE20)*0.3,0),"N/A")</f>
        <v>N/A</v>
      </c>
      <c r="AH24" s="626" t="s">
        <v>229</v>
      </c>
      <c r="AJ24" s="575" t="s">
        <v>430</v>
      </c>
      <c r="AR24" s="635"/>
      <c r="AS24" s="636"/>
      <c r="AT24" s="626"/>
      <c r="AU24" s="633"/>
      <c r="AV24" s="633"/>
      <c r="AW24" s="626"/>
      <c r="AX24" s="626"/>
      <c r="AY24" s="626"/>
      <c r="AZ24" s="621"/>
      <c r="BA24" s="621"/>
      <c r="BB24" s="621"/>
      <c r="BD24" s="578"/>
    </row>
    <row r="25" spans="1:66" ht="20.149999999999999" customHeight="1" x14ac:dyDescent="0.35">
      <c r="A25" s="661"/>
      <c r="B25" s="662"/>
      <c r="C25" s="662"/>
      <c r="D25" s="662" t="s">
        <v>199</v>
      </c>
      <c r="E25" s="662"/>
      <c r="F25" s="662"/>
      <c r="G25" s="662"/>
      <c r="H25" s="621"/>
      <c r="I25" s="646" t="s">
        <v>224</v>
      </c>
      <c r="J25" s="646"/>
      <c r="K25" s="663">
        <f>SUM(K21:K23)</f>
        <v>0</v>
      </c>
      <c r="L25" s="664"/>
      <c r="M25" s="663">
        <f>SUM(M21:M23)</f>
        <v>0</v>
      </c>
      <c r="N25" s="664"/>
      <c r="O25" s="663">
        <f t="shared" ref="O25:Q25" si="1">SUM(O21:O23)</f>
        <v>0</v>
      </c>
      <c r="P25" s="664"/>
      <c r="Q25" s="663">
        <f t="shared" si="1"/>
        <v>0</v>
      </c>
      <c r="R25" s="751"/>
      <c r="S25" s="630" t="s">
        <v>849</v>
      </c>
      <c r="U25" s="633">
        <v>0</v>
      </c>
      <c r="V25" s="621"/>
      <c r="W25" s="626" t="s">
        <v>235</v>
      </c>
      <c r="X25" s="621"/>
      <c r="Y25" s="633" t="s">
        <v>235</v>
      </c>
      <c r="Z25" s="634"/>
      <c r="AA25" s="633">
        <v>0</v>
      </c>
      <c r="AH25" s="628"/>
      <c r="AJ25" s="575" t="s">
        <v>431</v>
      </c>
      <c r="AR25" s="635"/>
      <c r="AS25" s="636"/>
      <c r="AT25" s="626"/>
      <c r="AU25" s="633"/>
      <c r="AV25" s="633"/>
      <c r="AW25" s="626"/>
      <c r="AX25" s="626"/>
      <c r="AY25" s="626"/>
      <c r="AZ25" s="621"/>
      <c r="BA25" s="621"/>
      <c r="BB25" s="621"/>
      <c r="BD25" s="578" t="s">
        <v>266</v>
      </c>
      <c r="BE25" s="575" t="s">
        <v>267</v>
      </c>
    </row>
    <row r="26" spans="1:66" ht="16.149999999999999" customHeight="1" x14ac:dyDescent="0.35">
      <c r="A26" s="661"/>
      <c r="B26" s="662" t="s">
        <v>200</v>
      </c>
      <c r="C26" s="662" t="s">
        <v>201</v>
      </c>
      <c r="D26" s="662" t="s">
        <v>202</v>
      </c>
      <c r="E26" s="662" t="s">
        <v>203</v>
      </c>
      <c r="F26" s="662" t="s">
        <v>204</v>
      </c>
      <c r="G26" s="662" t="s">
        <v>205</v>
      </c>
      <c r="H26" s="621"/>
      <c r="K26" s="628"/>
      <c r="L26" s="634"/>
      <c r="M26" s="628"/>
      <c r="N26" s="634"/>
      <c r="O26" s="628"/>
      <c r="P26" s="628"/>
      <c r="S26" s="630"/>
      <c r="U26" s="634"/>
      <c r="V26" s="621"/>
      <c r="W26" s="621"/>
      <c r="X26" s="621"/>
      <c r="Y26" s="634"/>
      <c r="Z26" s="634"/>
      <c r="AA26" s="634"/>
      <c r="AB26" s="619" t="s">
        <v>29</v>
      </c>
      <c r="AC26" s="619"/>
      <c r="AE26" s="665">
        <f>SUM(AE6:AE25)</f>
        <v>0</v>
      </c>
      <c r="AH26" s="665">
        <f>AH6</f>
        <v>0</v>
      </c>
      <c r="AR26" s="635"/>
      <c r="AS26" s="636"/>
      <c r="AT26" s="626"/>
      <c r="AU26" s="633"/>
      <c r="AV26" s="633"/>
      <c r="AW26" s="626"/>
      <c r="AX26" s="626"/>
      <c r="AY26" s="626"/>
      <c r="AZ26" s="621"/>
      <c r="BA26" s="621"/>
      <c r="BB26" s="621"/>
      <c r="BD26" s="578"/>
      <c r="BE26" s="575" t="s">
        <v>268</v>
      </c>
      <c r="BI26" s="575" t="s">
        <v>219</v>
      </c>
      <c r="BJ26" s="626"/>
    </row>
    <row r="27" spans="1:66" ht="16.149999999999999" customHeight="1" x14ac:dyDescent="0.35">
      <c r="A27" s="666"/>
      <c r="B27" s="667" t="s">
        <v>206</v>
      </c>
      <c r="C27" s="667" t="s">
        <v>662</v>
      </c>
      <c r="D27" s="667" t="s">
        <v>207</v>
      </c>
      <c r="E27" s="667" t="s">
        <v>208</v>
      </c>
      <c r="F27" s="667" t="s">
        <v>663</v>
      </c>
      <c r="G27" s="667" t="s">
        <v>209</v>
      </c>
      <c r="H27" s="621"/>
      <c r="I27" s="619" t="s">
        <v>226</v>
      </c>
      <c r="J27" s="619"/>
      <c r="K27" s="628"/>
      <c r="L27" s="634"/>
      <c r="M27" s="628"/>
      <c r="N27" s="634"/>
      <c r="O27" s="628"/>
      <c r="P27" s="628"/>
      <c r="S27" s="646" t="s">
        <v>224</v>
      </c>
      <c r="U27" s="633">
        <f>SUM(U22:U25)</f>
        <v>0</v>
      </c>
      <c r="V27" s="634"/>
      <c r="W27" s="633">
        <f t="shared" ref="W27:AA27" si="2">SUM(W22:W25)</f>
        <v>0</v>
      </c>
      <c r="X27" s="634"/>
      <c r="Y27" s="633">
        <f t="shared" si="2"/>
        <v>0</v>
      </c>
      <c r="Z27" s="634"/>
      <c r="AA27" s="633">
        <f t="shared" si="2"/>
        <v>0</v>
      </c>
      <c r="AJ27" s="624" t="s">
        <v>434</v>
      </c>
      <c r="AO27" s="837">
        <f>B45</f>
        <v>0</v>
      </c>
      <c r="AP27" s="837"/>
      <c r="AR27" s="635"/>
      <c r="AS27" s="636"/>
      <c r="AT27" s="626"/>
      <c r="AU27" s="633"/>
      <c r="AV27" s="668"/>
      <c r="AW27" s="626"/>
      <c r="AX27" s="626"/>
      <c r="AY27" s="626"/>
      <c r="AZ27" s="621"/>
      <c r="BA27" s="621"/>
      <c r="BB27" s="621"/>
    </row>
    <row r="28" spans="1:66" ht="16.149999999999999" customHeight="1" x14ac:dyDescent="0.35">
      <c r="A28" s="669" t="s">
        <v>210</v>
      </c>
      <c r="B28" s="670"/>
      <c r="C28" s="671"/>
      <c r="D28" s="672">
        <f>B28*C28</f>
        <v>0</v>
      </c>
      <c r="E28" s="673">
        <v>0</v>
      </c>
      <c r="F28" s="673">
        <v>0</v>
      </c>
      <c r="G28" s="673">
        <f>E28-F28</f>
        <v>0</v>
      </c>
      <c r="H28" s="621"/>
      <c r="I28" s="630" t="s">
        <v>460</v>
      </c>
      <c r="K28" s="633">
        <v>0</v>
      </c>
      <c r="L28" s="634"/>
      <c r="M28" s="633">
        <v>0</v>
      </c>
      <c r="N28" s="634"/>
      <c r="O28" s="633">
        <v>0</v>
      </c>
      <c r="P28" s="634"/>
      <c r="Q28" s="633">
        <v>0</v>
      </c>
      <c r="R28" s="750"/>
      <c r="U28" s="628"/>
      <c r="V28" s="621"/>
      <c r="X28" s="621"/>
      <c r="AE28" s="674"/>
      <c r="AJ28" s="624" t="s">
        <v>433</v>
      </c>
      <c r="AO28" s="840">
        <f>D45</f>
        <v>0</v>
      </c>
      <c r="AP28" s="840"/>
      <c r="AR28" s="635"/>
      <c r="AS28" s="636"/>
      <c r="AT28" s="626"/>
      <c r="AU28" s="633"/>
      <c r="AV28" s="633"/>
      <c r="AW28" s="626"/>
      <c r="AX28" s="626"/>
      <c r="AY28" s="626"/>
      <c r="AZ28" s="621"/>
      <c r="BA28" s="621"/>
      <c r="BB28" s="621"/>
      <c r="BD28" s="619" t="s">
        <v>523</v>
      </c>
    </row>
    <row r="29" spans="1:66" ht="16.149999999999999" customHeight="1" x14ac:dyDescent="0.35">
      <c r="A29" s="669" t="str">
        <f>A28</f>
        <v xml:space="preserve">  1-Bedroom</v>
      </c>
      <c r="B29" s="670"/>
      <c r="C29" s="671"/>
      <c r="D29" s="672">
        <f t="shared" ref="D29:D44" si="3">B29*C29</f>
        <v>0</v>
      </c>
      <c r="E29" s="673">
        <v>0</v>
      </c>
      <c r="F29" s="673">
        <v>0</v>
      </c>
      <c r="G29" s="673">
        <f t="shared" ref="G29:G44" si="4">E29-F29</f>
        <v>0</v>
      </c>
      <c r="H29" s="621"/>
      <c r="I29" s="630" t="s">
        <v>461</v>
      </c>
      <c r="K29" s="633">
        <v>0</v>
      </c>
      <c r="L29" s="634"/>
      <c r="M29" s="633">
        <v>0</v>
      </c>
      <c r="N29" s="634"/>
      <c r="O29" s="633">
        <v>0</v>
      </c>
      <c r="P29" s="634"/>
      <c r="Q29" s="633">
        <v>0</v>
      </c>
      <c r="R29" s="750"/>
      <c r="S29" s="619" t="s">
        <v>236</v>
      </c>
      <c r="U29" s="628">
        <f>U19+U27</f>
        <v>0</v>
      </c>
      <c r="V29" s="628"/>
      <c r="W29" s="628">
        <f t="shared" ref="W29:AA29" si="5">W19+W27</f>
        <v>0</v>
      </c>
      <c r="X29" s="628"/>
      <c r="Y29" s="628">
        <f t="shared" si="5"/>
        <v>0</v>
      </c>
      <c r="Z29" s="628">
        <f t="shared" si="5"/>
        <v>0</v>
      </c>
      <c r="AA29" s="628">
        <f t="shared" si="5"/>
        <v>0</v>
      </c>
      <c r="AB29" s="847" t="s">
        <v>517</v>
      </c>
      <c r="AC29" s="847"/>
      <c r="AD29" s="847"/>
      <c r="AE29" s="847"/>
      <c r="AF29" s="847"/>
      <c r="AG29" s="847"/>
      <c r="AH29" s="847"/>
      <c r="AI29" s="847"/>
      <c r="AJ29" s="624" t="s">
        <v>440</v>
      </c>
      <c r="AO29" s="833" t="e">
        <f>AO27/AO6</f>
        <v>#DIV/0!</v>
      </c>
      <c r="AP29" s="833"/>
      <c r="AR29" s="635"/>
      <c r="AS29" s="636"/>
      <c r="AT29" s="626"/>
      <c r="AU29" s="626"/>
      <c r="AV29" s="626"/>
      <c r="AW29" s="626"/>
      <c r="AX29" s="626"/>
      <c r="AY29" s="626"/>
      <c r="AZ29" s="621"/>
      <c r="BA29" s="621"/>
      <c r="BB29" s="621"/>
    </row>
    <row r="30" spans="1:66" ht="16.149999999999999" customHeight="1" x14ac:dyDescent="0.35">
      <c r="A30" s="669" t="s">
        <v>211</v>
      </c>
      <c r="B30" s="670"/>
      <c r="C30" s="671"/>
      <c r="D30" s="672">
        <f t="shared" si="3"/>
        <v>0</v>
      </c>
      <c r="E30" s="673">
        <v>0</v>
      </c>
      <c r="F30" s="673">
        <v>0</v>
      </c>
      <c r="G30" s="673">
        <f t="shared" si="4"/>
        <v>0</v>
      </c>
      <c r="H30" s="621"/>
      <c r="I30" s="630" t="s">
        <v>462</v>
      </c>
      <c r="K30" s="633">
        <v>0</v>
      </c>
      <c r="L30" s="634"/>
      <c r="M30" s="633">
        <v>0</v>
      </c>
      <c r="N30" s="634"/>
      <c r="O30" s="633">
        <v>0</v>
      </c>
      <c r="P30" s="634"/>
      <c r="Q30" s="633">
        <v>0</v>
      </c>
      <c r="R30" s="750"/>
      <c r="U30" s="628"/>
      <c r="V30" s="621"/>
      <c r="X30" s="621"/>
      <c r="AB30" s="847"/>
      <c r="AC30" s="847"/>
      <c r="AD30" s="847"/>
      <c r="AE30" s="847"/>
      <c r="AF30" s="847"/>
      <c r="AG30" s="847"/>
      <c r="AH30" s="847"/>
      <c r="AI30" s="847"/>
      <c r="AJ30" s="624" t="s">
        <v>441</v>
      </c>
      <c r="AO30" s="833" t="e">
        <f>AO28/AO9</f>
        <v>#DIV/0!</v>
      </c>
      <c r="AP30" s="833"/>
      <c r="AR30" s="635"/>
      <c r="AS30" s="636"/>
      <c r="AT30" s="626"/>
      <c r="AU30" s="626"/>
      <c r="AV30" s="626"/>
      <c r="AW30" s="626"/>
      <c r="AX30" s="626"/>
      <c r="AY30" s="626"/>
      <c r="AZ30" s="621"/>
      <c r="BA30" s="621"/>
      <c r="BB30" s="621"/>
      <c r="BD30" s="779" t="s">
        <v>542</v>
      </c>
      <c r="BE30" s="779"/>
      <c r="BF30" s="779"/>
      <c r="BG30" s="779"/>
      <c r="BH30" s="779"/>
      <c r="BI30" s="779"/>
      <c r="BJ30" s="779"/>
      <c r="BK30" s="779"/>
      <c r="BL30" s="779"/>
      <c r="BM30" s="779"/>
      <c r="BN30" s="779"/>
    </row>
    <row r="31" spans="1:66" ht="16.149999999999999" customHeight="1" x14ac:dyDescent="0.35">
      <c r="A31" s="669" t="s">
        <v>211</v>
      </c>
      <c r="B31" s="670"/>
      <c r="C31" s="671"/>
      <c r="D31" s="672">
        <f t="shared" si="3"/>
        <v>0</v>
      </c>
      <c r="E31" s="673">
        <v>0</v>
      </c>
      <c r="F31" s="673">
        <v>0</v>
      </c>
      <c r="G31" s="673">
        <f t="shared" si="4"/>
        <v>0</v>
      </c>
      <c r="H31" s="621"/>
      <c r="I31" s="630" t="s">
        <v>95</v>
      </c>
      <c r="K31" s="633">
        <v>0</v>
      </c>
      <c r="L31" s="634"/>
      <c r="M31" s="633">
        <v>0</v>
      </c>
      <c r="N31" s="634"/>
      <c r="O31" s="633">
        <v>0</v>
      </c>
      <c r="P31" s="634"/>
      <c r="Q31" s="633">
        <v>0</v>
      </c>
      <c r="R31" s="750"/>
      <c r="S31" s="619" t="s">
        <v>237</v>
      </c>
      <c r="U31" s="628"/>
      <c r="V31" s="621"/>
      <c r="X31" s="621"/>
      <c r="AB31" s="847"/>
      <c r="AC31" s="847"/>
      <c r="AD31" s="847"/>
      <c r="AE31" s="847"/>
      <c r="AF31" s="847"/>
      <c r="AG31" s="847"/>
      <c r="AH31" s="847"/>
      <c r="AI31" s="847"/>
      <c r="AJ31" s="624" t="s">
        <v>435</v>
      </c>
      <c r="AO31" s="833" t="e">
        <f>MIN(AO29,AO30)</f>
        <v>#DIV/0!</v>
      </c>
      <c r="AP31" s="833"/>
      <c r="AR31" s="635"/>
      <c r="AS31" s="636"/>
      <c r="AT31" s="626"/>
      <c r="AU31" s="626"/>
      <c r="AV31" s="626"/>
      <c r="AW31" s="626"/>
      <c r="AX31" s="626"/>
      <c r="AY31" s="626"/>
      <c r="AZ31" s="621"/>
      <c r="BA31" s="621"/>
      <c r="BB31" s="621"/>
      <c r="BD31" s="779"/>
      <c r="BE31" s="779"/>
      <c r="BF31" s="779"/>
      <c r="BG31" s="779"/>
      <c r="BH31" s="779"/>
      <c r="BI31" s="779"/>
      <c r="BJ31" s="779"/>
      <c r="BK31" s="779"/>
      <c r="BL31" s="779"/>
      <c r="BM31" s="779"/>
      <c r="BN31" s="779"/>
    </row>
    <row r="32" spans="1:66" ht="16.149999999999999" customHeight="1" x14ac:dyDescent="0.35">
      <c r="A32" s="669" t="s">
        <v>211</v>
      </c>
      <c r="B32" s="670"/>
      <c r="C32" s="671"/>
      <c r="D32" s="672">
        <f t="shared" si="3"/>
        <v>0</v>
      </c>
      <c r="E32" s="673">
        <v>0</v>
      </c>
      <c r="F32" s="673">
        <v>0</v>
      </c>
      <c r="G32" s="673">
        <f t="shared" si="4"/>
        <v>0</v>
      </c>
      <c r="H32" s="621"/>
      <c r="I32" s="630" t="s">
        <v>671</v>
      </c>
      <c r="K32" s="633">
        <v>0</v>
      </c>
      <c r="L32" s="634"/>
      <c r="M32" s="633">
        <v>0</v>
      </c>
      <c r="N32" s="634"/>
      <c r="O32" s="633">
        <v>0</v>
      </c>
      <c r="P32" s="634"/>
      <c r="Q32" s="633">
        <v>0</v>
      </c>
      <c r="R32" s="750"/>
      <c r="S32" s="630" t="s">
        <v>470</v>
      </c>
      <c r="U32" s="633">
        <v>0</v>
      </c>
      <c r="V32" s="621"/>
      <c r="W32" s="626" t="s">
        <v>235</v>
      </c>
      <c r="X32" s="621"/>
      <c r="Y32" s="626" t="s">
        <v>235</v>
      </c>
      <c r="Z32" s="621"/>
      <c r="AA32" s="633">
        <v>0</v>
      </c>
      <c r="AB32" s="847"/>
      <c r="AC32" s="847"/>
      <c r="AD32" s="847"/>
      <c r="AE32" s="847"/>
      <c r="AF32" s="847"/>
      <c r="AG32" s="847"/>
      <c r="AH32" s="847"/>
      <c r="AI32" s="847"/>
      <c r="AJ32" s="624" t="s">
        <v>436</v>
      </c>
      <c r="AO32" s="835" t="e">
        <f>AE26*AO31</f>
        <v>#DIV/0!</v>
      </c>
      <c r="AP32" s="835"/>
      <c r="AR32" s="635"/>
      <c r="AS32" s="636"/>
      <c r="AT32" s="626"/>
      <c r="AU32" s="633"/>
      <c r="AV32" s="626"/>
      <c r="AW32" s="626"/>
      <c r="AX32" s="626"/>
      <c r="AY32" s="626"/>
      <c r="AZ32" s="621"/>
      <c r="BA32" s="621"/>
      <c r="BB32" s="621"/>
    </row>
    <row r="33" spans="1:63" ht="16.149999999999999" customHeight="1" x14ac:dyDescent="0.35">
      <c r="A33" s="669" t="s">
        <v>211</v>
      </c>
      <c r="B33" s="670"/>
      <c r="C33" s="671"/>
      <c r="D33" s="672">
        <f t="shared" si="3"/>
        <v>0</v>
      </c>
      <c r="E33" s="673">
        <v>0</v>
      </c>
      <c r="F33" s="673">
        <v>0</v>
      </c>
      <c r="G33" s="673">
        <f t="shared" si="4"/>
        <v>0</v>
      </c>
      <c r="H33" s="621"/>
      <c r="I33" s="630" t="s">
        <v>671</v>
      </c>
      <c r="J33" s="621"/>
      <c r="K33" s="633">
        <v>0</v>
      </c>
      <c r="L33" s="634"/>
      <c r="M33" s="633">
        <v>0</v>
      </c>
      <c r="N33" s="634"/>
      <c r="O33" s="633">
        <v>0</v>
      </c>
      <c r="P33" s="634"/>
      <c r="Q33" s="633">
        <v>0</v>
      </c>
      <c r="R33" s="750"/>
      <c r="S33" s="630" t="s">
        <v>471</v>
      </c>
      <c r="U33" s="633">
        <v>0</v>
      </c>
      <c r="V33" s="621"/>
      <c r="W33" s="626" t="s">
        <v>235</v>
      </c>
      <c r="X33" s="621"/>
      <c r="Y33" s="626" t="s">
        <v>235</v>
      </c>
      <c r="Z33" s="621"/>
      <c r="AA33" s="633">
        <v>0</v>
      </c>
      <c r="AB33" s="847"/>
      <c r="AC33" s="847"/>
      <c r="AD33" s="847"/>
      <c r="AE33" s="847"/>
      <c r="AF33" s="847"/>
      <c r="AG33" s="847"/>
      <c r="AH33" s="847"/>
      <c r="AI33" s="847"/>
      <c r="AJ33" s="624" t="s">
        <v>432</v>
      </c>
      <c r="AO33" s="835" t="e">
        <f>AO32/AO27</f>
        <v>#DIV/0!</v>
      </c>
      <c r="AP33" s="835"/>
      <c r="AR33" s="635"/>
      <c r="AS33" s="636"/>
      <c r="AT33" s="626"/>
      <c r="AU33" s="626"/>
      <c r="AV33" s="626"/>
      <c r="AW33" s="626"/>
      <c r="AX33" s="626"/>
      <c r="AY33" s="626"/>
      <c r="AZ33" s="621"/>
      <c r="BA33" s="621"/>
      <c r="BB33" s="621"/>
      <c r="BD33" s="645" t="s">
        <v>101</v>
      </c>
      <c r="BE33" s="575" t="s">
        <v>257</v>
      </c>
      <c r="BI33" s="575" t="s">
        <v>219</v>
      </c>
      <c r="BJ33" s="626"/>
    </row>
    <row r="34" spans="1:63" ht="16.149999999999999" customHeight="1" x14ac:dyDescent="0.35">
      <c r="A34" s="669" t="s">
        <v>212</v>
      </c>
      <c r="B34" s="670"/>
      <c r="C34" s="671"/>
      <c r="D34" s="672">
        <f t="shared" si="3"/>
        <v>0</v>
      </c>
      <c r="E34" s="673">
        <v>0</v>
      </c>
      <c r="F34" s="673">
        <v>0</v>
      </c>
      <c r="G34" s="673">
        <f t="shared" si="4"/>
        <v>0</v>
      </c>
      <c r="H34" s="621"/>
      <c r="I34" s="630" t="s">
        <v>671</v>
      </c>
      <c r="J34" s="621"/>
      <c r="K34" s="633">
        <v>0</v>
      </c>
      <c r="L34" s="634"/>
      <c r="M34" s="633">
        <v>0</v>
      </c>
      <c r="N34" s="634"/>
      <c r="O34" s="633">
        <v>0</v>
      </c>
      <c r="P34" s="634"/>
      <c r="Q34" s="633">
        <v>0</v>
      </c>
      <c r="R34" s="750"/>
      <c r="S34" s="630" t="s">
        <v>472</v>
      </c>
      <c r="U34" s="633">
        <v>0</v>
      </c>
      <c r="V34" s="621"/>
      <c r="W34" s="626" t="s">
        <v>235</v>
      </c>
      <c r="X34" s="621"/>
      <c r="Y34" s="626" t="s">
        <v>235</v>
      </c>
      <c r="Z34" s="621"/>
      <c r="AA34" s="633">
        <v>0</v>
      </c>
      <c r="AB34" s="847"/>
      <c r="AC34" s="847"/>
      <c r="AD34" s="847"/>
      <c r="AE34" s="847"/>
      <c r="AF34" s="847"/>
      <c r="AG34" s="847"/>
      <c r="AH34" s="847"/>
      <c r="AI34" s="847"/>
      <c r="AJ34" s="832" t="s">
        <v>455</v>
      </c>
      <c r="AK34" s="832"/>
      <c r="AR34" s="635"/>
      <c r="AS34" s="636"/>
      <c r="AT34" s="626"/>
      <c r="AU34" s="626"/>
      <c r="AV34" s="626"/>
      <c r="AW34" s="626"/>
      <c r="AX34" s="626"/>
      <c r="AY34" s="626"/>
      <c r="AZ34" s="621"/>
      <c r="BA34" s="621"/>
      <c r="BB34" s="621"/>
      <c r="BD34" s="645" t="s">
        <v>102</v>
      </c>
      <c r="BE34" s="575" t="s">
        <v>457</v>
      </c>
      <c r="BI34" s="575" t="s">
        <v>219</v>
      </c>
      <c r="BJ34" s="626"/>
    </row>
    <row r="35" spans="1:63" ht="16.149999999999999" customHeight="1" x14ac:dyDescent="0.35">
      <c r="A35" s="669" t="s">
        <v>212</v>
      </c>
      <c r="B35" s="670"/>
      <c r="C35" s="671"/>
      <c r="D35" s="672">
        <f t="shared" si="3"/>
        <v>0</v>
      </c>
      <c r="E35" s="673">
        <v>0</v>
      </c>
      <c r="F35" s="673">
        <v>0</v>
      </c>
      <c r="G35" s="673">
        <f t="shared" si="4"/>
        <v>0</v>
      </c>
      <c r="I35" s="630" t="s">
        <v>671</v>
      </c>
      <c r="J35" s="621"/>
      <c r="K35" s="633">
        <v>0</v>
      </c>
      <c r="L35" s="634"/>
      <c r="M35" s="633">
        <v>0</v>
      </c>
      <c r="N35" s="634"/>
      <c r="O35" s="633">
        <v>0</v>
      </c>
      <c r="P35" s="634"/>
      <c r="Q35" s="633">
        <v>0</v>
      </c>
      <c r="R35" s="750"/>
      <c r="S35" s="630" t="s">
        <v>473</v>
      </c>
      <c r="U35" s="633">
        <v>0</v>
      </c>
      <c r="V35" s="621"/>
      <c r="W35" s="626" t="s">
        <v>235</v>
      </c>
      <c r="X35" s="621"/>
      <c r="Y35" s="626" t="s">
        <v>235</v>
      </c>
      <c r="Z35" s="621"/>
      <c r="AA35" s="633">
        <v>0</v>
      </c>
      <c r="AB35" s="847"/>
      <c r="AC35" s="847"/>
      <c r="AD35" s="847"/>
      <c r="AE35" s="847"/>
      <c r="AF35" s="847"/>
      <c r="AG35" s="847"/>
      <c r="AH35" s="847"/>
      <c r="AI35" s="847"/>
      <c r="AJ35" s="832"/>
      <c r="AK35" s="832"/>
      <c r="AO35" s="621"/>
      <c r="AP35" s="634"/>
      <c r="AR35" s="635"/>
      <c r="AS35" s="636"/>
      <c r="AT35" s="626"/>
      <c r="AU35" s="633"/>
      <c r="AV35" s="626"/>
      <c r="AW35" s="626"/>
      <c r="AX35" s="626"/>
      <c r="AY35" s="626"/>
      <c r="AZ35" s="621"/>
      <c r="BA35" s="621"/>
      <c r="BB35" s="621"/>
      <c r="BD35" s="645" t="s">
        <v>103</v>
      </c>
      <c r="BE35" s="575" t="s">
        <v>258</v>
      </c>
      <c r="BI35" s="575" t="s">
        <v>219</v>
      </c>
      <c r="BJ35" s="626"/>
    </row>
    <row r="36" spans="1:63" ht="16.149999999999999" customHeight="1" x14ac:dyDescent="0.35">
      <c r="A36" s="669" t="s">
        <v>212</v>
      </c>
      <c r="B36" s="670"/>
      <c r="C36" s="671"/>
      <c r="D36" s="672">
        <f t="shared" si="3"/>
        <v>0</v>
      </c>
      <c r="E36" s="673">
        <v>0</v>
      </c>
      <c r="F36" s="673">
        <v>0</v>
      </c>
      <c r="G36" s="673">
        <f t="shared" si="4"/>
        <v>0</v>
      </c>
      <c r="I36" s="621"/>
      <c r="J36" s="621"/>
      <c r="K36" s="634"/>
      <c r="L36" s="634"/>
      <c r="M36" s="634"/>
      <c r="N36" s="634"/>
      <c r="O36" s="634"/>
      <c r="P36" s="634"/>
      <c r="Q36" s="634"/>
      <c r="R36" s="750"/>
      <c r="S36" s="630" t="s">
        <v>474</v>
      </c>
      <c r="U36" s="633">
        <v>0</v>
      </c>
      <c r="V36" s="621"/>
      <c r="W36" s="626" t="s">
        <v>235</v>
      </c>
      <c r="X36" s="621"/>
      <c r="Y36" s="626" t="s">
        <v>235</v>
      </c>
      <c r="Z36" s="621"/>
      <c r="AA36" s="633">
        <v>0</v>
      </c>
      <c r="AB36" s="847"/>
      <c r="AC36" s="847"/>
      <c r="AD36" s="847"/>
      <c r="AE36" s="847"/>
      <c r="AF36" s="847"/>
      <c r="AG36" s="847"/>
      <c r="AH36" s="847"/>
      <c r="AI36" s="847"/>
      <c r="AJ36" s="832"/>
      <c r="AK36" s="832"/>
      <c r="AP36" s="628"/>
      <c r="AR36" s="675" t="s">
        <v>20</v>
      </c>
      <c r="AS36" s="636"/>
      <c r="AT36" s="626"/>
      <c r="AU36" s="656"/>
      <c r="AV36" s="676">
        <f>SUM(AV5:AV35)</f>
        <v>0</v>
      </c>
      <c r="AW36" s="626"/>
      <c r="AX36" s="626"/>
      <c r="AY36" s="626"/>
      <c r="AZ36" s="621"/>
      <c r="BA36" s="621"/>
      <c r="BB36" s="621"/>
      <c r="BD36" s="645" t="s">
        <v>104</v>
      </c>
      <c r="BE36" s="575" t="s">
        <v>259</v>
      </c>
      <c r="BJ36" s="626"/>
      <c r="BK36" s="575" t="s">
        <v>247</v>
      </c>
    </row>
    <row r="37" spans="1:63" x14ac:dyDescent="0.35">
      <c r="A37" s="669" t="s">
        <v>212</v>
      </c>
      <c r="B37" s="670"/>
      <c r="C37" s="671"/>
      <c r="D37" s="672">
        <f t="shared" si="3"/>
        <v>0</v>
      </c>
      <c r="E37" s="673">
        <v>0</v>
      </c>
      <c r="F37" s="673">
        <v>0</v>
      </c>
      <c r="G37" s="673">
        <f t="shared" si="4"/>
        <v>0</v>
      </c>
      <c r="H37" s="621"/>
      <c r="I37" s="646" t="s">
        <v>227</v>
      </c>
      <c r="J37" s="646"/>
      <c r="K37" s="633">
        <f>SUM(K28:K35)</f>
        <v>0</v>
      </c>
      <c r="L37" s="634"/>
      <c r="M37" s="633">
        <f>SUM(M28:M35)</f>
        <v>0</v>
      </c>
      <c r="N37" s="634"/>
      <c r="O37" s="633">
        <f>SUM(O28:O36)</f>
        <v>0</v>
      </c>
      <c r="P37" s="634"/>
      <c r="Q37" s="633">
        <f t="shared" ref="Q37" si="6">SUM(Q28:Q36)</f>
        <v>0</v>
      </c>
      <c r="R37" s="750"/>
      <c r="S37" s="630" t="s">
        <v>831</v>
      </c>
      <c r="U37" s="633">
        <v>0</v>
      </c>
      <c r="V37" s="621"/>
      <c r="W37" s="626" t="s">
        <v>235</v>
      </c>
      <c r="X37" s="621"/>
      <c r="Y37" s="626" t="s">
        <v>235</v>
      </c>
      <c r="Z37" s="621"/>
      <c r="AA37" s="633">
        <v>0</v>
      </c>
      <c r="AB37" s="847"/>
      <c r="AC37" s="847"/>
      <c r="AD37" s="847"/>
      <c r="AE37" s="847"/>
      <c r="AF37" s="847"/>
      <c r="AG37" s="847"/>
      <c r="AH37" s="847"/>
      <c r="AI37" s="847"/>
      <c r="AJ37" s="832"/>
      <c r="AK37" s="832"/>
      <c r="AP37" s="628"/>
      <c r="BD37" s="578"/>
      <c r="BE37" s="575" t="s">
        <v>260</v>
      </c>
    </row>
    <row r="38" spans="1:63" x14ac:dyDescent="0.35">
      <c r="A38" s="669" t="s">
        <v>212</v>
      </c>
      <c r="B38" s="670"/>
      <c r="C38" s="671"/>
      <c r="D38" s="672">
        <f t="shared" si="3"/>
        <v>0</v>
      </c>
      <c r="E38" s="673">
        <v>0</v>
      </c>
      <c r="F38" s="673">
        <v>0</v>
      </c>
      <c r="G38" s="673">
        <f t="shared" si="4"/>
        <v>0</v>
      </c>
      <c r="H38" s="621"/>
      <c r="I38" s="652"/>
      <c r="J38" s="652"/>
      <c r="K38" s="628"/>
      <c r="L38" s="634"/>
      <c r="M38" s="628"/>
      <c r="N38" s="634"/>
      <c r="O38" s="628"/>
      <c r="P38" s="628"/>
      <c r="Q38" s="621"/>
      <c r="R38" s="752"/>
      <c r="S38" s="630" t="s">
        <v>830</v>
      </c>
      <c r="U38" s="668">
        <v>0</v>
      </c>
      <c r="V38" s="621"/>
      <c r="W38" s="642" t="s">
        <v>235</v>
      </c>
      <c r="X38" s="621"/>
      <c r="Y38" s="642" t="s">
        <v>235</v>
      </c>
      <c r="Z38" s="621"/>
      <c r="AA38" s="668">
        <v>0</v>
      </c>
      <c r="AB38" s="847"/>
      <c r="AC38" s="847"/>
      <c r="AD38" s="847"/>
      <c r="AE38" s="847"/>
      <c r="AF38" s="847"/>
      <c r="AG38" s="847"/>
      <c r="AH38" s="847"/>
      <c r="AI38" s="847"/>
      <c r="AR38" s="575" t="s">
        <v>246</v>
      </c>
      <c r="AU38" s="626"/>
      <c r="AV38" s="575" t="s">
        <v>247</v>
      </c>
      <c r="BD38" s="578"/>
      <c r="BE38" s="575" t="s">
        <v>261</v>
      </c>
    </row>
    <row r="39" spans="1:63" x14ac:dyDescent="0.35">
      <c r="A39" s="669" t="s">
        <v>212</v>
      </c>
      <c r="B39" s="677"/>
      <c r="C39" s="672"/>
      <c r="D39" s="672">
        <f t="shared" si="3"/>
        <v>0</v>
      </c>
      <c r="E39" s="673">
        <v>0</v>
      </c>
      <c r="F39" s="673">
        <v>0</v>
      </c>
      <c r="G39" s="673">
        <f t="shared" si="4"/>
        <v>0</v>
      </c>
      <c r="I39" s="619" t="s">
        <v>228</v>
      </c>
      <c r="J39" s="619"/>
      <c r="K39" s="628"/>
      <c r="L39" s="634"/>
      <c r="M39" s="628"/>
      <c r="N39" s="634"/>
      <c r="O39" s="628"/>
      <c r="P39" s="628"/>
      <c r="W39" s="621"/>
      <c r="X39" s="621"/>
      <c r="Y39" s="621"/>
      <c r="Z39" s="621"/>
      <c r="AA39" s="634"/>
      <c r="AB39" s="847"/>
      <c r="AC39" s="847"/>
      <c r="AD39" s="847"/>
      <c r="AE39" s="847"/>
      <c r="AF39" s="847"/>
      <c r="AG39" s="847"/>
      <c r="AH39" s="847"/>
      <c r="AI39" s="847"/>
      <c r="AJ39" s="619" t="s">
        <v>425</v>
      </c>
      <c r="BD39" s="578"/>
    </row>
    <row r="40" spans="1:63" x14ac:dyDescent="0.35">
      <c r="A40" s="669" t="s">
        <v>651</v>
      </c>
      <c r="B40" s="670"/>
      <c r="C40" s="671"/>
      <c r="D40" s="672">
        <f t="shared" si="3"/>
        <v>0</v>
      </c>
      <c r="E40" s="673">
        <v>0</v>
      </c>
      <c r="F40" s="673">
        <v>0</v>
      </c>
      <c r="G40" s="673">
        <f t="shared" si="4"/>
        <v>0</v>
      </c>
      <c r="I40" s="630" t="s">
        <v>675</v>
      </c>
      <c r="K40" s="633">
        <v>0</v>
      </c>
      <c r="L40" s="634"/>
      <c r="M40" s="633">
        <v>0</v>
      </c>
      <c r="N40" s="634"/>
      <c r="O40" s="633">
        <v>0</v>
      </c>
      <c r="P40" s="634"/>
      <c r="Q40" s="633">
        <v>0</v>
      </c>
      <c r="R40" s="750"/>
      <c r="S40" s="646" t="s">
        <v>323</v>
      </c>
      <c r="U40" s="633">
        <f>SUM(U32:U38)</f>
        <v>0</v>
      </c>
      <c r="V40" s="634"/>
      <c r="W40" s="633">
        <f t="shared" ref="W40:Y40" si="7">SUM(W32:W38)</f>
        <v>0</v>
      </c>
      <c r="X40" s="634"/>
      <c r="Y40" s="633">
        <f t="shared" si="7"/>
        <v>0</v>
      </c>
      <c r="Z40" s="634"/>
      <c r="AA40" s="633"/>
      <c r="AB40" s="847"/>
      <c r="AC40" s="847"/>
      <c r="AD40" s="847"/>
      <c r="AE40" s="847"/>
      <c r="AF40" s="847"/>
      <c r="AG40" s="847"/>
      <c r="AH40" s="847"/>
      <c r="AI40" s="847"/>
      <c r="BD40" s="578" t="s">
        <v>262</v>
      </c>
      <c r="BE40" s="575" t="s">
        <v>269</v>
      </c>
    </row>
    <row r="41" spans="1:63" x14ac:dyDescent="0.35">
      <c r="A41" s="669" t="s">
        <v>651</v>
      </c>
      <c r="B41" s="670"/>
      <c r="C41" s="671"/>
      <c r="D41" s="672">
        <f t="shared" si="3"/>
        <v>0</v>
      </c>
      <c r="E41" s="673">
        <v>0</v>
      </c>
      <c r="F41" s="673">
        <v>0</v>
      </c>
      <c r="G41" s="673">
        <f t="shared" si="4"/>
        <v>0</v>
      </c>
      <c r="I41" s="630" t="s">
        <v>666</v>
      </c>
      <c r="K41" s="633">
        <v>0</v>
      </c>
      <c r="L41" s="634"/>
      <c r="M41" s="633">
        <v>0</v>
      </c>
      <c r="N41" s="634"/>
      <c r="O41" s="633" t="s">
        <v>412</v>
      </c>
      <c r="P41" s="634"/>
      <c r="Q41" s="633">
        <v>0</v>
      </c>
      <c r="R41" s="750"/>
      <c r="V41" s="621"/>
      <c r="X41" s="621"/>
      <c r="AB41" s="847"/>
      <c r="AC41" s="847"/>
      <c r="AD41" s="847"/>
      <c r="AE41" s="847"/>
      <c r="AF41" s="847"/>
      <c r="AG41" s="847"/>
      <c r="AH41" s="847"/>
      <c r="AI41" s="847"/>
      <c r="AJ41" s="624" t="s">
        <v>443</v>
      </c>
      <c r="AO41" s="835" t="e">
        <f>AO19</f>
        <v>#DIV/0!</v>
      </c>
      <c r="AP41" s="835"/>
      <c r="AR41" s="575" t="s">
        <v>745</v>
      </c>
      <c r="BD41" s="578"/>
      <c r="BE41" s="575" t="s">
        <v>270</v>
      </c>
      <c r="BI41" s="575" t="s">
        <v>219</v>
      </c>
      <c r="BJ41" s="626"/>
    </row>
    <row r="42" spans="1:63" ht="15" customHeight="1" x14ac:dyDescent="0.35">
      <c r="A42" s="669" t="s">
        <v>651</v>
      </c>
      <c r="B42" s="670"/>
      <c r="C42" s="671"/>
      <c r="D42" s="672">
        <f t="shared" si="3"/>
        <v>0</v>
      </c>
      <c r="E42" s="673">
        <v>0</v>
      </c>
      <c r="F42" s="673">
        <v>0</v>
      </c>
      <c r="G42" s="673">
        <f t="shared" si="4"/>
        <v>0</v>
      </c>
      <c r="I42" s="630" t="s">
        <v>652</v>
      </c>
      <c r="K42" s="633">
        <v>0</v>
      </c>
      <c r="L42" s="634"/>
      <c r="M42" s="633">
        <v>0</v>
      </c>
      <c r="N42" s="634"/>
      <c r="O42" s="633">
        <v>0</v>
      </c>
      <c r="P42" s="634"/>
      <c r="Q42" s="633">
        <v>0</v>
      </c>
      <c r="R42" s="750"/>
      <c r="X42" s="634"/>
      <c r="AB42" s="847"/>
      <c r="AC42" s="847"/>
      <c r="AD42" s="847"/>
      <c r="AE42" s="847"/>
      <c r="AF42" s="847"/>
      <c r="AG42" s="847"/>
      <c r="AH42" s="847"/>
      <c r="AI42" s="847"/>
      <c r="AJ42" s="624" t="s">
        <v>444</v>
      </c>
      <c r="AO42" s="835" t="e">
        <f>AO20</f>
        <v>#DIV/0!</v>
      </c>
      <c r="AP42" s="835"/>
      <c r="BD42" s="578"/>
    </row>
    <row r="43" spans="1:63" ht="15" customHeight="1" thickBot="1" x14ac:dyDescent="0.4">
      <c r="A43" s="669" t="s">
        <v>651</v>
      </c>
      <c r="B43" s="670"/>
      <c r="C43" s="671"/>
      <c r="D43" s="672">
        <f t="shared" si="3"/>
        <v>0</v>
      </c>
      <c r="E43" s="673">
        <v>0</v>
      </c>
      <c r="F43" s="673">
        <v>0</v>
      </c>
      <c r="G43" s="673">
        <f t="shared" si="4"/>
        <v>0</v>
      </c>
      <c r="I43" s="630" t="s">
        <v>463</v>
      </c>
      <c r="K43" s="633">
        <v>0</v>
      </c>
      <c r="L43" s="634"/>
      <c r="M43" s="633">
        <v>0</v>
      </c>
      <c r="N43" s="634"/>
      <c r="O43" s="633">
        <v>0</v>
      </c>
      <c r="P43" s="634"/>
      <c r="Q43" s="633">
        <v>0</v>
      </c>
      <c r="R43" s="750"/>
      <c r="S43" s="619" t="s">
        <v>820</v>
      </c>
      <c r="U43" s="678">
        <f>U29+U40</f>
        <v>0</v>
      </c>
      <c r="V43" s="634"/>
      <c r="W43" s="678">
        <f>W29</f>
        <v>0</v>
      </c>
      <c r="X43" s="621"/>
      <c r="Y43" s="678">
        <f>Y29</f>
        <v>0</v>
      </c>
      <c r="Z43" s="634"/>
      <c r="AA43" s="678">
        <f t="shared" ref="AA43" si="8">AA29</f>
        <v>0</v>
      </c>
      <c r="AJ43" s="624" t="s">
        <v>493</v>
      </c>
      <c r="AN43" s="679"/>
      <c r="AO43" s="833">
        <v>0.09</v>
      </c>
      <c r="AP43" s="833"/>
      <c r="AR43" s="575" t="s">
        <v>248</v>
      </c>
      <c r="BD43" s="578" t="s">
        <v>263</v>
      </c>
      <c r="BE43" s="575" t="s">
        <v>264</v>
      </c>
    </row>
    <row r="44" spans="1:63" ht="15" customHeight="1" thickTop="1" x14ac:dyDescent="0.35">
      <c r="A44" s="669" t="s">
        <v>651</v>
      </c>
      <c r="B44" s="670"/>
      <c r="C44" s="671"/>
      <c r="D44" s="672">
        <f t="shared" si="3"/>
        <v>0</v>
      </c>
      <c r="E44" s="673">
        <v>0</v>
      </c>
      <c r="F44" s="673">
        <v>0</v>
      </c>
      <c r="G44" s="673">
        <f t="shared" si="4"/>
        <v>0</v>
      </c>
      <c r="I44" s="630" t="s">
        <v>327</v>
      </c>
      <c r="K44" s="633">
        <v>0</v>
      </c>
      <c r="L44" s="634"/>
      <c r="M44" s="633">
        <v>0</v>
      </c>
      <c r="N44" s="634"/>
      <c r="O44" s="633">
        <v>0</v>
      </c>
      <c r="P44" s="634"/>
      <c r="Q44" s="633">
        <v>0</v>
      </c>
      <c r="R44" s="750"/>
      <c r="V44" s="621"/>
      <c r="X44" s="621"/>
      <c r="AJ44" s="624" t="s">
        <v>494</v>
      </c>
      <c r="AN44" s="679"/>
      <c r="AO44" s="836">
        <v>0</v>
      </c>
      <c r="AP44" s="836"/>
      <c r="BD44" s="578"/>
      <c r="BE44" s="575" t="s">
        <v>265</v>
      </c>
      <c r="BI44" s="575" t="s">
        <v>219</v>
      </c>
      <c r="BJ44" s="626"/>
    </row>
    <row r="45" spans="1:63" ht="16.149999999999999" customHeight="1" x14ac:dyDescent="0.35">
      <c r="A45" s="669" t="s">
        <v>213</v>
      </c>
      <c r="B45" s="677">
        <f>SUM(B28:B44)</f>
        <v>0</v>
      </c>
      <c r="C45" s="680"/>
      <c r="D45" s="672">
        <f>SUM(D28:D44)</f>
        <v>0</v>
      </c>
      <c r="E45" s="681"/>
      <c r="I45" s="630" t="s">
        <v>328</v>
      </c>
      <c r="K45" s="633">
        <v>0</v>
      </c>
      <c r="L45" s="634"/>
      <c r="M45" s="633">
        <v>0</v>
      </c>
      <c r="N45" s="634"/>
      <c r="O45" s="633">
        <v>0</v>
      </c>
      <c r="P45" s="634"/>
      <c r="Q45" s="633">
        <v>0</v>
      </c>
      <c r="R45" s="750"/>
      <c r="V45" s="621"/>
      <c r="X45" s="621"/>
      <c r="Y45" s="620"/>
      <c r="AJ45" s="624" t="s">
        <v>491</v>
      </c>
      <c r="AN45" s="679"/>
      <c r="AO45" s="833">
        <v>0</v>
      </c>
      <c r="AP45" s="833"/>
      <c r="AR45" s="575" t="s">
        <v>249</v>
      </c>
      <c r="BD45" s="578"/>
    </row>
    <row r="46" spans="1:63" ht="16.149999999999999" customHeight="1" x14ac:dyDescent="0.35">
      <c r="A46" s="621"/>
      <c r="B46" s="621"/>
      <c r="C46" s="634"/>
      <c r="D46" s="634"/>
      <c r="E46" s="621"/>
      <c r="I46" s="630" t="s">
        <v>106</v>
      </c>
      <c r="K46" s="633">
        <v>0</v>
      </c>
      <c r="L46" s="634"/>
      <c r="M46" s="633">
        <v>0</v>
      </c>
      <c r="N46" s="634"/>
      <c r="O46" s="633">
        <v>0</v>
      </c>
      <c r="P46" s="634"/>
      <c r="Q46" s="633">
        <v>0</v>
      </c>
      <c r="R46" s="750"/>
      <c r="S46" s="575" t="s">
        <v>339</v>
      </c>
      <c r="V46" s="621"/>
      <c r="X46" s="621"/>
      <c r="Y46" s="620"/>
      <c r="AJ46" s="624" t="s">
        <v>492</v>
      </c>
      <c r="AN46" s="679"/>
      <c r="AO46" s="836">
        <v>0</v>
      </c>
      <c r="AP46" s="836"/>
      <c r="AR46" s="575" t="s">
        <v>392</v>
      </c>
      <c r="BD46" s="578" t="s">
        <v>266</v>
      </c>
      <c r="BE46" s="575" t="s">
        <v>267</v>
      </c>
    </row>
    <row r="47" spans="1:63" ht="16.149999999999999" customHeight="1" x14ac:dyDescent="0.35">
      <c r="A47" s="575" t="s">
        <v>214</v>
      </c>
      <c r="C47" s="837"/>
      <c r="D47" s="837"/>
      <c r="E47" s="837"/>
      <c r="F47" s="837"/>
      <c r="G47" s="837"/>
      <c r="I47" s="630" t="s">
        <v>669</v>
      </c>
      <c r="K47" s="633">
        <v>0</v>
      </c>
      <c r="L47" s="634"/>
      <c r="M47" s="633" t="s">
        <v>412</v>
      </c>
      <c r="N47" s="634"/>
      <c r="O47" s="633" t="s">
        <v>412</v>
      </c>
      <c r="P47" s="634"/>
      <c r="Q47" s="633">
        <v>0</v>
      </c>
      <c r="R47" s="750"/>
      <c r="S47" s="575" t="s">
        <v>338</v>
      </c>
      <c r="AJ47" s="624" t="s">
        <v>495</v>
      </c>
      <c r="AO47" s="834" t="e">
        <f>AO41*AO43</f>
        <v>#DIV/0!</v>
      </c>
      <c r="AP47" s="834"/>
      <c r="BD47" s="578"/>
      <c r="BE47" s="575" t="s">
        <v>268</v>
      </c>
      <c r="BI47" s="575" t="s">
        <v>219</v>
      </c>
      <c r="BJ47" s="626"/>
    </row>
    <row r="48" spans="1:63" x14ac:dyDescent="0.35">
      <c r="A48" s="626"/>
      <c r="B48" s="626"/>
      <c r="C48" s="626"/>
      <c r="D48" s="626"/>
      <c r="E48" s="626"/>
      <c r="F48" s="626"/>
      <c r="G48" s="626"/>
      <c r="I48" s="630" t="s">
        <v>667</v>
      </c>
      <c r="J48" s="640"/>
      <c r="K48" s="633">
        <v>0</v>
      </c>
      <c r="L48" s="634"/>
      <c r="M48" s="633">
        <v>0</v>
      </c>
      <c r="N48" s="634"/>
      <c r="O48" s="633">
        <v>0</v>
      </c>
      <c r="P48" s="634"/>
      <c r="Q48" s="633">
        <v>0</v>
      </c>
      <c r="R48" s="750"/>
      <c r="AJ48" s="624" t="s">
        <v>496</v>
      </c>
      <c r="AO48" s="834" t="e">
        <f>AO42*AO45</f>
        <v>#DIV/0!</v>
      </c>
      <c r="AP48" s="834"/>
      <c r="AR48" s="575" t="s">
        <v>250</v>
      </c>
    </row>
    <row r="49" spans="1:55" x14ac:dyDescent="0.35">
      <c r="I49" s="630" t="s">
        <v>667</v>
      </c>
      <c r="K49" s="633">
        <v>0</v>
      </c>
      <c r="L49" s="634"/>
      <c r="M49" s="633">
        <v>0</v>
      </c>
      <c r="N49" s="634"/>
      <c r="O49" s="633">
        <v>0</v>
      </c>
      <c r="P49" s="634"/>
      <c r="Q49" s="633">
        <v>0</v>
      </c>
      <c r="R49" s="750"/>
      <c r="AJ49" s="624" t="s">
        <v>657</v>
      </c>
      <c r="AO49" s="834" t="e">
        <f>AO47+AO48</f>
        <v>#DIV/0!</v>
      </c>
      <c r="AP49" s="834"/>
    </row>
    <row r="50" spans="1:55" ht="15.65" customHeight="1" x14ac:dyDescent="0.35">
      <c r="A50" s="575" t="s">
        <v>746</v>
      </c>
      <c r="I50" s="630" t="s">
        <v>667</v>
      </c>
      <c r="K50" s="633">
        <v>0</v>
      </c>
      <c r="L50" s="634"/>
      <c r="M50" s="633">
        <v>0</v>
      </c>
      <c r="N50" s="634"/>
      <c r="O50" s="633">
        <v>0</v>
      </c>
      <c r="P50" s="634"/>
      <c r="Q50" s="633">
        <v>0</v>
      </c>
      <c r="R50" s="750"/>
      <c r="S50" s="682" t="s">
        <v>413</v>
      </c>
      <c r="AJ50" s="624" t="s">
        <v>658</v>
      </c>
      <c r="AO50" s="845" t="e">
        <f>AO49*10</f>
        <v>#DIV/0!</v>
      </c>
      <c r="AP50" s="845"/>
      <c r="AR50" s="779" t="s">
        <v>538</v>
      </c>
      <c r="AS50" s="779"/>
      <c r="AT50" s="779"/>
      <c r="AU50" s="779"/>
      <c r="AV50" s="779"/>
      <c r="AW50" s="779"/>
      <c r="AX50" s="779"/>
      <c r="AY50" s="779"/>
      <c r="AZ50" s="779"/>
      <c r="BA50" s="779"/>
      <c r="BB50" s="779"/>
    </row>
    <row r="51" spans="1:55" x14ac:dyDescent="0.35">
      <c r="B51" s="626"/>
      <c r="C51" s="626"/>
      <c r="D51" s="626"/>
      <c r="E51" s="626"/>
      <c r="F51" s="626"/>
      <c r="G51" s="626"/>
      <c r="I51" s="630" t="s">
        <v>668</v>
      </c>
      <c r="K51" s="633">
        <v>0</v>
      </c>
      <c r="L51" s="634"/>
      <c r="M51" s="633">
        <v>0</v>
      </c>
      <c r="N51" s="634"/>
      <c r="O51" s="633">
        <v>0</v>
      </c>
      <c r="P51" s="634"/>
      <c r="Q51" s="633">
        <v>0</v>
      </c>
      <c r="R51" s="750"/>
      <c r="S51" s="630" t="s">
        <v>414</v>
      </c>
      <c r="U51" s="676">
        <v>0</v>
      </c>
      <c r="AJ51" s="624" t="s">
        <v>497</v>
      </c>
      <c r="AO51" s="846">
        <v>0</v>
      </c>
      <c r="AP51" s="846"/>
      <c r="AR51" s="779"/>
      <c r="AS51" s="779"/>
      <c r="AT51" s="779"/>
      <c r="AU51" s="779"/>
      <c r="AV51" s="779"/>
      <c r="AW51" s="779"/>
      <c r="AX51" s="779"/>
      <c r="AY51" s="779"/>
      <c r="AZ51" s="779"/>
      <c r="BA51" s="779"/>
      <c r="BB51" s="779"/>
    </row>
    <row r="52" spans="1:55" x14ac:dyDescent="0.35">
      <c r="A52" s="661"/>
      <c r="B52" s="662"/>
      <c r="C52" s="662"/>
      <c r="D52" s="662" t="s">
        <v>199</v>
      </c>
      <c r="E52" s="662"/>
      <c r="F52" s="662"/>
      <c r="G52" s="662"/>
      <c r="K52" s="634"/>
      <c r="L52" s="634"/>
      <c r="M52" s="634"/>
      <c r="N52" s="634"/>
      <c r="O52" s="634"/>
      <c r="P52" s="634"/>
      <c r="S52" s="630" t="s">
        <v>415</v>
      </c>
      <c r="U52" s="676">
        <f>AA43</f>
        <v>0</v>
      </c>
      <c r="W52" s="683" t="e">
        <f>U51/U52</f>
        <v>#DIV/0!</v>
      </c>
      <c r="X52" s="779" t="s">
        <v>416</v>
      </c>
      <c r="Y52" s="779"/>
      <c r="Z52" s="779"/>
      <c r="AA52" s="779"/>
      <c r="AJ52" s="624" t="s">
        <v>498</v>
      </c>
      <c r="AO52" s="845" t="e">
        <f>AO50*AO51</f>
        <v>#DIV/0!</v>
      </c>
      <c r="AP52" s="845"/>
    </row>
    <row r="53" spans="1:55" x14ac:dyDescent="0.35">
      <c r="A53" s="661"/>
      <c r="B53" s="662" t="s">
        <v>200</v>
      </c>
      <c r="C53" s="662" t="s">
        <v>201</v>
      </c>
      <c r="D53" s="662" t="s">
        <v>202</v>
      </c>
      <c r="E53" s="662" t="s">
        <v>203</v>
      </c>
      <c r="F53" s="662" t="s">
        <v>204</v>
      </c>
      <c r="G53" s="662" t="s">
        <v>205</v>
      </c>
      <c r="I53" s="646" t="s">
        <v>227</v>
      </c>
      <c r="J53" s="646"/>
      <c r="K53" s="663">
        <f>SUM(K40:K51)</f>
        <v>0</v>
      </c>
      <c r="L53" s="634"/>
      <c r="M53" s="663">
        <f>SUM(M40:M51)</f>
        <v>0</v>
      </c>
      <c r="N53" s="634"/>
      <c r="O53" s="663">
        <f>SUM(O40:O52)</f>
        <v>0</v>
      </c>
      <c r="P53" s="664"/>
      <c r="Q53" s="663">
        <f>SUM(Q40:Q51)</f>
        <v>0</v>
      </c>
      <c r="R53" s="751"/>
      <c r="X53" s="779"/>
      <c r="Y53" s="779"/>
      <c r="Z53" s="779"/>
      <c r="AA53" s="779"/>
      <c r="AR53" s="635" t="s">
        <v>539</v>
      </c>
      <c r="AS53" s="575" t="s">
        <v>540</v>
      </c>
    </row>
    <row r="54" spans="1:55" ht="15.65" customHeight="1" x14ac:dyDescent="0.35">
      <c r="A54" s="666"/>
      <c r="B54" s="667" t="s">
        <v>206</v>
      </c>
      <c r="C54" s="667" t="s">
        <v>662</v>
      </c>
      <c r="D54" s="667" t="s">
        <v>207</v>
      </c>
      <c r="E54" s="667" t="s">
        <v>208</v>
      </c>
      <c r="F54" s="667" t="s">
        <v>663</v>
      </c>
      <c r="G54" s="667" t="s">
        <v>209</v>
      </c>
      <c r="K54" s="628"/>
      <c r="L54" s="634"/>
      <c r="M54" s="628"/>
      <c r="N54" s="634"/>
      <c r="O54" s="628"/>
      <c r="P54" s="628"/>
      <c r="AJ54" s="847" t="s">
        <v>518</v>
      </c>
      <c r="AK54" s="847"/>
      <c r="AL54" s="847"/>
      <c r="AM54" s="847"/>
      <c r="AN54" s="847"/>
      <c r="AO54" s="847"/>
      <c r="AP54" s="847"/>
      <c r="AQ54" s="847"/>
    </row>
    <row r="55" spans="1:55" x14ac:dyDescent="0.35">
      <c r="A55" s="666" t="s">
        <v>458</v>
      </c>
      <c r="B55" s="670">
        <v>0</v>
      </c>
      <c r="C55" s="671">
        <v>0</v>
      </c>
      <c r="D55" s="672">
        <f>B55*C55</f>
        <v>0</v>
      </c>
      <c r="E55" s="673">
        <v>0</v>
      </c>
      <c r="F55" s="673">
        <v>0</v>
      </c>
      <c r="G55" s="673">
        <f>E55-F55</f>
        <v>0</v>
      </c>
      <c r="I55" s="619" t="s">
        <v>230</v>
      </c>
      <c r="J55" s="619"/>
      <c r="K55" s="628"/>
      <c r="L55" s="634"/>
      <c r="M55" s="628"/>
      <c r="N55" s="634"/>
      <c r="O55" s="628"/>
      <c r="P55" s="628"/>
      <c r="AJ55" s="847"/>
      <c r="AK55" s="847"/>
      <c r="AL55" s="847"/>
      <c r="AM55" s="847"/>
      <c r="AN55" s="847"/>
      <c r="AO55" s="847"/>
      <c r="AP55" s="847"/>
      <c r="AQ55" s="847"/>
      <c r="AR55" s="626"/>
      <c r="AS55" s="626"/>
      <c r="AT55" s="626"/>
      <c r="AU55" s="626"/>
      <c r="AV55" s="626"/>
      <c r="AY55" s="626"/>
      <c r="AZ55" s="626"/>
      <c r="BA55" s="626"/>
      <c r="BB55" s="621"/>
      <c r="BC55" s="621"/>
    </row>
    <row r="56" spans="1:55" x14ac:dyDescent="0.35">
      <c r="A56" s="669" t="s">
        <v>210</v>
      </c>
      <c r="B56" s="670">
        <v>0</v>
      </c>
      <c r="C56" s="671">
        <v>0</v>
      </c>
      <c r="D56" s="672">
        <f t="shared" ref="D56:D58" si="9">B56*C56</f>
        <v>0</v>
      </c>
      <c r="E56" s="673">
        <v>0</v>
      </c>
      <c r="F56" s="673">
        <v>0</v>
      </c>
      <c r="G56" s="673">
        <f t="shared" ref="G56:G58" si="10">E56-F56</f>
        <v>0</v>
      </c>
      <c r="I56" s="630" t="s">
        <v>464</v>
      </c>
      <c r="K56" s="633">
        <v>0</v>
      </c>
      <c r="L56" s="634"/>
      <c r="M56" s="633">
        <v>0</v>
      </c>
      <c r="N56" s="634"/>
      <c r="O56" s="633">
        <v>0</v>
      </c>
      <c r="P56" s="634"/>
      <c r="Q56" s="633">
        <v>0</v>
      </c>
      <c r="R56" s="750"/>
      <c r="AJ56" s="847"/>
      <c r="AK56" s="847"/>
      <c r="AL56" s="847"/>
      <c r="AM56" s="847"/>
      <c r="AN56" s="847"/>
      <c r="AO56" s="847"/>
      <c r="AP56" s="847"/>
      <c r="AQ56" s="847"/>
      <c r="AR56" s="844" t="s">
        <v>532</v>
      </c>
      <c r="AS56" s="844"/>
      <c r="AT56" s="844"/>
      <c r="AU56" s="844"/>
      <c r="AV56" s="844"/>
      <c r="AY56" s="844" t="s">
        <v>3</v>
      </c>
      <c r="AZ56" s="844"/>
      <c r="BA56" s="844"/>
    </row>
    <row r="57" spans="1:55" x14ac:dyDescent="0.35">
      <c r="A57" s="669" t="s">
        <v>211</v>
      </c>
      <c r="B57" s="670">
        <v>0</v>
      </c>
      <c r="C57" s="671">
        <v>0</v>
      </c>
      <c r="D57" s="672">
        <f t="shared" si="9"/>
        <v>0</v>
      </c>
      <c r="E57" s="673">
        <v>0</v>
      </c>
      <c r="F57" s="673">
        <v>0</v>
      </c>
      <c r="G57" s="673">
        <f t="shared" si="10"/>
        <v>0</v>
      </c>
      <c r="I57" s="630" t="s">
        <v>672</v>
      </c>
      <c r="K57" s="633">
        <v>0</v>
      </c>
      <c r="M57" s="633">
        <v>0</v>
      </c>
      <c r="O57" s="633">
        <v>0</v>
      </c>
      <c r="P57" s="621"/>
      <c r="Q57" s="633">
        <v>0</v>
      </c>
      <c r="R57" s="750"/>
      <c r="AJ57" s="847"/>
      <c r="AK57" s="847"/>
      <c r="AL57" s="847"/>
      <c r="AM57" s="847"/>
      <c r="AN57" s="847"/>
      <c r="AO57" s="847"/>
      <c r="AP57" s="847"/>
      <c r="AQ57" s="847"/>
      <c r="AR57" s="575" t="s">
        <v>1</v>
      </c>
    </row>
    <row r="58" spans="1:55" x14ac:dyDescent="0.35">
      <c r="A58" s="669" t="s">
        <v>212</v>
      </c>
      <c r="B58" s="670">
        <v>0</v>
      </c>
      <c r="C58" s="671">
        <v>0</v>
      </c>
      <c r="D58" s="672">
        <f t="shared" si="9"/>
        <v>0</v>
      </c>
      <c r="E58" s="673">
        <v>0</v>
      </c>
      <c r="F58" s="673">
        <v>0</v>
      </c>
      <c r="G58" s="673">
        <f t="shared" si="10"/>
        <v>0</v>
      </c>
      <c r="I58" s="630" t="s">
        <v>96</v>
      </c>
      <c r="K58" s="633">
        <v>0</v>
      </c>
      <c r="L58" s="634"/>
      <c r="M58" s="633">
        <v>0</v>
      </c>
      <c r="N58" s="634"/>
      <c r="O58" s="633">
        <v>0</v>
      </c>
      <c r="P58" s="634"/>
      <c r="Q58" s="633">
        <v>0</v>
      </c>
      <c r="R58" s="750"/>
      <c r="AJ58" s="847"/>
      <c r="AK58" s="847"/>
      <c r="AL58" s="847"/>
      <c r="AM58" s="847"/>
      <c r="AN58" s="847"/>
      <c r="AO58" s="847"/>
      <c r="AP58" s="847"/>
      <c r="AQ58" s="847"/>
      <c r="AR58" s="575" t="s">
        <v>1</v>
      </c>
    </row>
    <row r="59" spans="1:55" ht="15" thickBot="1" x14ac:dyDescent="0.4">
      <c r="A59" s="669" t="s">
        <v>213</v>
      </c>
      <c r="B59" s="670">
        <f>SUM(B55:B58)</f>
        <v>0</v>
      </c>
      <c r="C59" s="684"/>
      <c r="D59" s="672">
        <f>SUM(D55:D58)</f>
        <v>0</v>
      </c>
      <c r="E59" s="681"/>
      <c r="I59" s="630" t="s">
        <v>465</v>
      </c>
      <c r="K59" s="633">
        <v>0</v>
      </c>
      <c r="L59" s="634"/>
      <c r="M59" s="633">
        <v>0</v>
      </c>
      <c r="N59" s="634"/>
      <c r="O59" s="633">
        <v>0</v>
      </c>
      <c r="P59" s="634"/>
      <c r="Q59" s="633">
        <v>0</v>
      </c>
      <c r="R59" s="750"/>
      <c r="AB59" s="685"/>
      <c r="AC59" s="621"/>
      <c r="AJ59" s="847"/>
      <c r="AK59" s="847"/>
      <c r="AL59" s="847"/>
      <c r="AM59" s="847"/>
      <c r="AN59" s="847"/>
      <c r="AO59" s="847"/>
      <c r="AP59" s="847"/>
      <c r="AQ59" s="847"/>
    </row>
    <row r="60" spans="1:55" ht="16.5" x14ac:dyDescent="0.35">
      <c r="A60" s="621"/>
      <c r="B60" s="686"/>
      <c r="C60" s="621"/>
      <c r="D60" s="687"/>
      <c r="E60" s="621"/>
      <c r="I60" s="630" t="s">
        <v>466</v>
      </c>
      <c r="K60" s="633">
        <v>0</v>
      </c>
      <c r="L60" s="634"/>
      <c r="M60" s="633" t="s">
        <v>412</v>
      </c>
      <c r="N60" s="634"/>
      <c r="O60" s="633" t="s">
        <v>412</v>
      </c>
      <c r="P60" s="634"/>
      <c r="Q60" s="633">
        <v>0</v>
      </c>
      <c r="R60" s="750"/>
      <c r="AB60" s="688" t="s">
        <v>747</v>
      </c>
      <c r="AC60" s="688"/>
      <c r="AJ60" s="847"/>
      <c r="AK60" s="847"/>
      <c r="AL60" s="847"/>
      <c r="AM60" s="847"/>
      <c r="AN60" s="847"/>
      <c r="AO60" s="847"/>
      <c r="AP60" s="847"/>
      <c r="AQ60" s="847"/>
      <c r="AR60" s="575" t="s">
        <v>251</v>
      </c>
    </row>
    <row r="61" spans="1:55" x14ac:dyDescent="0.35">
      <c r="A61" s="575" t="s">
        <v>664</v>
      </c>
      <c r="I61" s="630" t="s">
        <v>467</v>
      </c>
      <c r="K61" s="633">
        <v>0</v>
      </c>
      <c r="L61" s="634"/>
      <c r="M61" s="633" t="s">
        <v>412</v>
      </c>
      <c r="N61" s="634"/>
      <c r="O61" s="633" t="s">
        <v>412</v>
      </c>
      <c r="P61" s="634"/>
      <c r="Q61" s="633">
        <v>0</v>
      </c>
      <c r="R61" s="750"/>
      <c r="AB61" s="575" t="s">
        <v>244</v>
      </c>
    </row>
    <row r="62" spans="1:55" x14ac:dyDescent="0.35">
      <c r="A62" s="575" t="s">
        <v>274</v>
      </c>
      <c r="I62" s="630" t="s">
        <v>97</v>
      </c>
      <c r="K62" s="633">
        <v>0</v>
      </c>
      <c r="L62" s="634"/>
      <c r="M62" s="633">
        <v>0</v>
      </c>
      <c r="N62" s="634"/>
      <c r="O62" s="633">
        <v>0</v>
      </c>
      <c r="P62" s="634"/>
      <c r="Q62" s="633">
        <v>0</v>
      </c>
      <c r="R62" s="750"/>
    </row>
    <row r="63" spans="1:55" x14ac:dyDescent="0.35">
      <c r="I63" s="630" t="s">
        <v>673</v>
      </c>
      <c r="K63" s="633">
        <v>0</v>
      </c>
      <c r="L63" s="634"/>
      <c r="M63" s="633" t="s">
        <v>412</v>
      </c>
      <c r="N63" s="634"/>
      <c r="O63" s="633" t="s">
        <v>412</v>
      </c>
      <c r="P63" s="634"/>
      <c r="Q63" s="633">
        <v>0</v>
      </c>
      <c r="R63" s="750"/>
    </row>
    <row r="64" spans="1:55" x14ac:dyDescent="0.35">
      <c r="A64" s="575" t="s">
        <v>215</v>
      </c>
      <c r="I64" s="630" t="s">
        <v>674</v>
      </c>
      <c r="K64" s="633">
        <v>0</v>
      </c>
      <c r="L64" s="634"/>
      <c r="M64" s="633">
        <v>0</v>
      </c>
      <c r="N64" s="634"/>
      <c r="O64" s="633">
        <v>0</v>
      </c>
      <c r="P64" s="634"/>
      <c r="Q64" s="633">
        <v>0</v>
      </c>
      <c r="R64" s="750"/>
      <c r="AR64" s="575" t="s">
        <v>252</v>
      </c>
    </row>
    <row r="65" spans="1:56" x14ac:dyDescent="0.35">
      <c r="I65" s="630" t="s">
        <v>674</v>
      </c>
      <c r="K65" s="633">
        <v>0</v>
      </c>
      <c r="L65" s="634"/>
      <c r="M65" s="633">
        <v>0</v>
      </c>
      <c r="N65" s="634"/>
      <c r="O65" s="633">
        <v>0</v>
      </c>
      <c r="P65" s="634"/>
      <c r="Q65" s="633">
        <v>0</v>
      </c>
      <c r="R65" s="750"/>
      <c r="AR65" s="575" t="s">
        <v>253</v>
      </c>
      <c r="AY65" s="575" t="s">
        <v>254</v>
      </c>
      <c r="BD65" s="689"/>
    </row>
    <row r="66" spans="1:56" x14ac:dyDescent="0.35">
      <c r="A66" s="575" t="s">
        <v>748</v>
      </c>
      <c r="D66" s="578" t="s">
        <v>216</v>
      </c>
      <c r="E66" s="639">
        <v>941</v>
      </c>
      <c r="F66" s="578" t="s">
        <v>217</v>
      </c>
      <c r="G66" s="626">
        <v>0</v>
      </c>
      <c r="I66" s="630" t="s">
        <v>468</v>
      </c>
      <c r="K66" s="633">
        <v>0</v>
      </c>
      <c r="L66" s="634"/>
      <c r="M66" s="633">
        <v>0</v>
      </c>
      <c r="N66" s="634"/>
      <c r="O66" s="633">
        <v>0</v>
      </c>
      <c r="P66" s="634"/>
      <c r="Q66" s="633">
        <v>0</v>
      </c>
      <c r="R66" s="750"/>
    </row>
    <row r="67" spans="1:56" x14ac:dyDescent="0.35">
      <c r="K67" s="634"/>
      <c r="L67" s="634"/>
      <c r="M67" s="634"/>
      <c r="N67" s="634"/>
      <c r="O67" s="634"/>
      <c r="P67" s="634"/>
    </row>
    <row r="68" spans="1:56" x14ac:dyDescent="0.35">
      <c r="A68" s="575" t="s">
        <v>218</v>
      </c>
      <c r="D68" s="635" t="s">
        <v>219</v>
      </c>
      <c r="E68" s="626">
        <v>0</v>
      </c>
      <c r="I68" s="646" t="s">
        <v>231</v>
      </c>
      <c r="J68" s="646"/>
      <c r="K68" s="663">
        <f>SUM(K56:K66)</f>
        <v>0</v>
      </c>
      <c r="L68" s="634"/>
      <c r="M68" s="663">
        <f>SUM(M56:M66)</f>
        <v>0</v>
      </c>
      <c r="N68" s="634"/>
      <c r="O68" s="663">
        <f>SUM(O56:O67)</f>
        <v>0</v>
      </c>
      <c r="P68" s="664"/>
      <c r="Q68" s="663">
        <f t="shared" ref="Q68" si="11">SUM(Q56:Q67)</f>
        <v>0</v>
      </c>
      <c r="R68" s="751"/>
      <c r="AR68" s="626"/>
      <c r="AS68" s="626"/>
      <c r="AT68" s="626"/>
      <c r="AU68" s="626"/>
      <c r="AV68" s="626"/>
    </row>
    <row r="69" spans="1:56" x14ac:dyDescent="0.35">
      <c r="K69" s="628"/>
      <c r="L69" s="634"/>
      <c r="M69" s="628"/>
      <c r="N69" s="634"/>
      <c r="O69" s="628"/>
      <c r="P69" s="628"/>
      <c r="AR69" s="575" t="s">
        <v>255</v>
      </c>
    </row>
    <row r="70" spans="1:56" x14ac:dyDescent="0.35">
      <c r="I70" s="575" t="s">
        <v>232</v>
      </c>
      <c r="L70" s="621"/>
      <c r="N70" s="621"/>
      <c r="AR70" s="575" t="s">
        <v>256</v>
      </c>
    </row>
    <row r="71" spans="1:56" ht="15" thickBot="1" x14ac:dyDescent="0.4">
      <c r="I71" s="685"/>
      <c r="J71" s="621"/>
      <c r="L71" s="621"/>
      <c r="N71" s="621"/>
    </row>
    <row r="82" spans="29:29" x14ac:dyDescent="0.35">
      <c r="AC82" s="575" t="s">
        <v>489</v>
      </c>
    </row>
    <row r="83" spans="29:29" hidden="1" x14ac:dyDescent="0.35">
      <c r="AC83" s="575" t="s">
        <v>490</v>
      </c>
    </row>
    <row r="84" spans="29:29" hidden="1" x14ac:dyDescent="0.35"/>
  </sheetData>
  <customSheetViews>
    <customSheetView guid="{C0E81CA5-1E53-4DD2-94F0-DB2CE09F7672}">
      <selection activeCell="A6" sqref="A6"/>
      <pageMargins left="0.7" right="0.7" top="0.75" bottom="0.75" header="0.3" footer="0.3"/>
      <pageSetup scale="77" orientation="portrait" r:id="rId1"/>
    </customSheetView>
    <customSheetView guid="{B8D9EF33-186A-4B50-AB35-4A7A5372E63E}" scale="69" topLeftCell="AH34">
      <selection activeCell="AR60" sqref="AR60"/>
      <colBreaks count="6" manualBreakCount="6">
        <brk id="7" max="1048575" man="1"/>
        <brk id="16" max="1048575" man="1"/>
        <brk id="23" max="68" man="1"/>
        <brk id="31" max="1048575" man="1"/>
        <brk id="39" max="1048575" man="1"/>
        <brk id="50" max="68" man="1"/>
      </colBreaks>
      <pageMargins left="0" right="0" top="0.5" bottom="0.5" header="0.3" footer="0.3"/>
      <printOptions horizontalCentered="1"/>
      <pageSetup scale="65" orientation="portrait" r:id="rId2"/>
      <headerFooter>
        <oddFooter>&amp;L&amp;D&amp;C&amp;P</oddFooter>
      </headerFooter>
    </customSheetView>
  </customSheetViews>
  <mergeCells count="52">
    <mergeCell ref="AY56:BA56"/>
    <mergeCell ref="BD9:BN11"/>
    <mergeCell ref="BD30:BN31"/>
    <mergeCell ref="AO7:AP7"/>
    <mergeCell ref="AO8:AP8"/>
    <mergeCell ref="AO9:AP9"/>
    <mergeCell ref="AO10:AP10"/>
    <mergeCell ref="AO20:AP20"/>
    <mergeCell ref="AO19:AP19"/>
    <mergeCell ref="AO18:AP18"/>
    <mergeCell ref="AO11:AP11"/>
    <mergeCell ref="AO12:AP12"/>
    <mergeCell ref="AO16:AP16"/>
    <mergeCell ref="AO27:AP27"/>
    <mergeCell ref="B15:C15"/>
    <mergeCell ref="AR56:AV56"/>
    <mergeCell ref="AO17:AP17"/>
    <mergeCell ref="AO52:AP52"/>
    <mergeCell ref="AO41:AP41"/>
    <mergeCell ref="AO48:AP48"/>
    <mergeCell ref="AO50:AP50"/>
    <mergeCell ref="AO51:AP51"/>
    <mergeCell ref="AO28:AP28"/>
    <mergeCell ref="AO29:AP29"/>
    <mergeCell ref="AB29:AI42"/>
    <mergeCell ref="AJ54:AQ60"/>
    <mergeCell ref="AO33:AP33"/>
    <mergeCell ref="AO32:AP32"/>
    <mergeCell ref="X52:AA53"/>
    <mergeCell ref="AR50:BB51"/>
    <mergeCell ref="BF2:BK2"/>
    <mergeCell ref="A4:G4"/>
    <mergeCell ref="AO4:AP4"/>
    <mergeCell ref="A6:G6"/>
    <mergeCell ref="AO5:AP5"/>
    <mergeCell ref="AO6:AP6"/>
    <mergeCell ref="M3:O3"/>
    <mergeCell ref="W3:Y3"/>
    <mergeCell ref="A2:G2"/>
    <mergeCell ref="A3:G3"/>
    <mergeCell ref="C16:G16"/>
    <mergeCell ref="AJ34:AK37"/>
    <mergeCell ref="AO30:AP30"/>
    <mergeCell ref="AO49:AP49"/>
    <mergeCell ref="AO47:AP47"/>
    <mergeCell ref="AO45:AP45"/>
    <mergeCell ref="AO43:AP43"/>
    <mergeCell ref="AO42:AP42"/>
    <mergeCell ref="AO31:AP31"/>
    <mergeCell ref="AO44:AP44"/>
    <mergeCell ref="AO46:AP46"/>
    <mergeCell ref="C47:G47"/>
  </mergeCells>
  <dataValidations count="1">
    <dataValidation type="list" allowBlank="1" showInputMessage="1" showErrorMessage="1" sqref="AE22">
      <formula1>$AC$82:$AC$83</formula1>
    </dataValidation>
  </dataValidations>
  <hyperlinks>
    <hyperlink ref="A8" r:id="rId3" display="http://www.chfa.org/Rental%20Housing/for%20Developers%20and%20Sponsors/Document%20Library/default.aspx"/>
    <hyperlink ref="A2" r:id="rId4"/>
  </hyperlinks>
  <printOptions horizontalCentered="1"/>
  <pageMargins left="0" right="0" top="0.5" bottom="0.5" header="0.3" footer="0.3"/>
  <pageSetup scale="62" orientation="portrait" r:id="rId5"/>
  <headerFooter>
    <oddHeader>&amp;RPage &amp;P of &amp;N</oddHeader>
    <oddFooter>&amp;LRevised March 2017</oddFooter>
  </headerFooter>
  <colBreaks count="6" manualBreakCount="6">
    <brk id="7" max="1048575" man="1"/>
    <brk id="18" max="1048575" man="1"/>
    <brk id="27" max="1048575" man="1"/>
    <brk id="35" max="1048575" man="1"/>
    <brk id="43" max="1048575" man="1"/>
    <brk id="54"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9"/>
  <sheetViews>
    <sheetView zoomScaleNormal="100" workbookViewId="0">
      <selection sqref="A1:I1"/>
    </sheetView>
  </sheetViews>
  <sheetFormatPr defaultColWidth="8.765625" defaultRowHeight="14.5" x14ac:dyDescent="0.35"/>
  <cols>
    <col min="1" max="3" width="8.765625" style="582"/>
    <col min="4" max="4" width="17.23046875" style="582" customWidth="1"/>
    <col min="5" max="16384" width="8.765625" style="582"/>
  </cols>
  <sheetData>
    <row r="1" spans="1:9" x14ac:dyDescent="0.35">
      <c r="A1" s="849" t="s">
        <v>601</v>
      </c>
      <c r="B1" s="849"/>
      <c r="C1" s="849"/>
      <c r="D1" s="849"/>
      <c r="E1" s="849"/>
      <c r="F1" s="849"/>
      <c r="G1" s="849"/>
      <c r="H1" s="849"/>
      <c r="I1" s="849"/>
    </row>
    <row r="2" spans="1:9" x14ac:dyDescent="0.35">
      <c r="A2" s="849" t="s">
        <v>602</v>
      </c>
      <c r="B2" s="849"/>
      <c r="C2" s="849"/>
      <c r="D2" s="849"/>
      <c r="E2" s="849"/>
      <c r="F2" s="849"/>
      <c r="G2" s="849"/>
      <c r="H2" s="849"/>
      <c r="I2" s="849"/>
    </row>
    <row r="4" spans="1:9" x14ac:dyDescent="0.35">
      <c r="A4" s="582" t="s">
        <v>108</v>
      </c>
      <c r="C4" s="780"/>
      <c r="D4" s="780"/>
      <c r="E4" s="780"/>
      <c r="F4" s="780"/>
      <c r="G4" s="780"/>
      <c r="H4" s="780"/>
      <c r="I4" s="586"/>
    </row>
    <row r="5" spans="1:9" x14ac:dyDescent="0.35">
      <c r="C5" s="585"/>
      <c r="D5" s="585"/>
      <c r="E5" s="585"/>
      <c r="F5" s="585"/>
      <c r="G5" s="585"/>
    </row>
    <row r="6" spans="1:9" x14ac:dyDescent="0.35">
      <c r="A6" s="582" t="s">
        <v>107</v>
      </c>
      <c r="C6" s="780"/>
      <c r="D6" s="780"/>
      <c r="E6" s="780"/>
      <c r="F6" s="780"/>
      <c r="G6" s="780"/>
      <c r="H6" s="780"/>
      <c r="I6" s="586"/>
    </row>
    <row r="7" spans="1:9" x14ac:dyDescent="0.35">
      <c r="C7" s="585"/>
      <c r="D7" s="585"/>
      <c r="E7" s="585"/>
      <c r="F7" s="585"/>
      <c r="G7" s="585"/>
    </row>
    <row r="8" spans="1:9" x14ac:dyDescent="0.35">
      <c r="A8" s="582" t="s">
        <v>603</v>
      </c>
      <c r="B8" s="781"/>
      <c r="C8" s="781"/>
    </row>
    <row r="10" spans="1:9" x14ac:dyDescent="0.35">
      <c r="A10" s="582" t="s">
        <v>604</v>
      </c>
      <c r="D10" s="781"/>
      <c r="E10" s="781"/>
    </row>
    <row r="12" spans="1:9" ht="84.65" customHeight="1" x14ac:dyDescent="0.35">
      <c r="A12" s="779" t="s">
        <v>605</v>
      </c>
      <c r="B12" s="779"/>
      <c r="C12" s="779"/>
      <c r="D12" s="779"/>
      <c r="E12" s="779"/>
      <c r="F12" s="779"/>
      <c r="G12" s="779"/>
      <c r="H12" s="779"/>
      <c r="I12" s="579"/>
    </row>
    <row r="14" spans="1:9" x14ac:dyDescent="0.35">
      <c r="A14" s="851" t="s">
        <v>606</v>
      </c>
      <c r="B14" s="851"/>
      <c r="C14" s="851"/>
      <c r="D14" s="851"/>
      <c r="E14" s="851"/>
      <c r="F14" s="851"/>
      <c r="G14" s="851"/>
      <c r="H14" s="851"/>
      <c r="I14" s="851"/>
    </row>
    <row r="16" spans="1:9" x14ac:dyDescent="0.35">
      <c r="A16" s="690" t="s">
        <v>607</v>
      </c>
      <c r="C16" s="690"/>
      <c r="D16" s="690"/>
      <c r="E16" s="781"/>
      <c r="F16" s="781"/>
    </row>
    <row r="18" spans="1:6" x14ac:dyDescent="0.35">
      <c r="A18" s="852" t="s">
        <v>608</v>
      </c>
      <c r="B18" s="852"/>
      <c r="C18" s="852"/>
      <c r="D18" s="852"/>
      <c r="E18" s="781"/>
      <c r="F18" s="781"/>
    </row>
    <row r="20" spans="1:6" x14ac:dyDescent="0.35">
      <c r="A20" s="582" t="s">
        <v>609</v>
      </c>
      <c r="E20" s="611"/>
      <c r="F20" s="611"/>
    </row>
    <row r="22" spans="1:6" x14ac:dyDescent="0.35">
      <c r="A22" s="582" t="s">
        <v>610</v>
      </c>
      <c r="E22" s="781"/>
      <c r="F22" s="781"/>
    </row>
    <row r="24" spans="1:6" x14ac:dyDescent="0.35">
      <c r="A24" s="582" t="s">
        <v>611</v>
      </c>
      <c r="E24" s="781"/>
      <c r="F24" s="781"/>
    </row>
    <row r="26" spans="1:6" x14ac:dyDescent="0.35">
      <c r="A26" s="582" t="s">
        <v>612</v>
      </c>
      <c r="E26" s="781"/>
      <c r="F26" s="781"/>
    </row>
    <row r="28" spans="1:6" x14ac:dyDescent="0.35">
      <c r="A28" s="582" t="s">
        <v>616</v>
      </c>
      <c r="E28" s="781"/>
      <c r="F28" s="781"/>
    </row>
    <row r="30" spans="1:6" x14ac:dyDescent="0.35">
      <c r="A30" s="582" t="s">
        <v>613</v>
      </c>
      <c r="E30" s="781"/>
      <c r="F30" s="781"/>
    </row>
    <row r="32" spans="1:6" x14ac:dyDescent="0.35">
      <c r="A32" s="582" t="s">
        <v>618</v>
      </c>
      <c r="E32" s="781"/>
      <c r="F32" s="781"/>
    </row>
    <row r="34" spans="1:8" x14ac:dyDescent="0.35">
      <c r="A34" s="582" t="s">
        <v>619</v>
      </c>
      <c r="E34" s="781"/>
      <c r="F34" s="781"/>
    </row>
    <row r="36" spans="1:8" x14ac:dyDescent="0.35">
      <c r="A36" s="582" t="s">
        <v>617</v>
      </c>
      <c r="E36" s="781"/>
      <c r="F36" s="781"/>
    </row>
    <row r="38" spans="1:8" x14ac:dyDescent="0.35">
      <c r="A38" s="582" t="s">
        <v>620</v>
      </c>
      <c r="E38" s="781"/>
      <c r="F38" s="781"/>
    </row>
    <row r="40" spans="1:8" x14ac:dyDescent="0.35">
      <c r="A40" s="582" t="s">
        <v>621</v>
      </c>
      <c r="E40" s="781"/>
      <c r="F40" s="781"/>
    </row>
    <row r="42" spans="1:8" x14ac:dyDescent="0.35">
      <c r="A42" s="691" t="s">
        <v>531</v>
      </c>
      <c r="B42" s="781"/>
      <c r="C42" s="781"/>
      <c r="D42" s="781"/>
      <c r="E42" s="781"/>
      <c r="F42" s="586"/>
      <c r="G42" s="781"/>
      <c r="H42" s="781"/>
    </row>
    <row r="43" spans="1:8" x14ac:dyDescent="0.35">
      <c r="B43" s="850" t="s">
        <v>403</v>
      </c>
      <c r="C43" s="850"/>
      <c r="D43" s="850"/>
      <c r="E43" s="850"/>
      <c r="F43" s="586"/>
      <c r="G43" s="850" t="s">
        <v>3</v>
      </c>
      <c r="H43" s="850"/>
    </row>
    <row r="44" spans="1:8" x14ac:dyDescent="0.35">
      <c r="B44" s="692"/>
      <c r="C44" s="692"/>
      <c r="D44" s="692"/>
      <c r="E44" s="692"/>
      <c r="F44" s="586"/>
      <c r="G44" s="692"/>
      <c r="H44" s="692"/>
    </row>
    <row r="45" spans="1:8" x14ac:dyDescent="0.35">
      <c r="B45" s="692"/>
      <c r="C45" s="692"/>
      <c r="D45" s="692"/>
      <c r="E45" s="692"/>
      <c r="F45" s="586"/>
      <c r="G45" s="692"/>
      <c r="H45" s="692"/>
    </row>
    <row r="46" spans="1:8" x14ac:dyDescent="0.35">
      <c r="B46" s="850" t="s">
        <v>614</v>
      </c>
      <c r="C46" s="850"/>
      <c r="D46" s="850"/>
      <c r="E46" s="850"/>
      <c r="F46" s="586"/>
      <c r="G46" s="850" t="s">
        <v>3</v>
      </c>
      <c r="H46" s="850"/>
    </row>
    <row r="48" spans="1:8" x14ac:dyDescent="0.35">
      <c r="B48" s="781"/>
      <c r="C48" s="781"/>
      <c r="D48" s="781"/>
      <c r="E48" s="781"/>
    </row>
    <row r="49" spans="2:5" x14ac:dyDescent="0.35">
      <c r="B49" s="850" t="s">
        <v>615</v>
      </c>
      <c r="C49" s="850"/>
      <c r="D49" s="850"/>
      <c r="E49" s="850"/>
    </row>
  </sheetData>
  <mergeCells count="29">
    <mergeCell ref="B49:E49"/>
    <mergeCell ref="E30:F30"/>
    <mergeCell ref="E32:F32"/>
    <mergeCell ref="E34:F34"/>
    <mergeCell ref="E36:F36"/>
    <mergeCell ref="E38:F38"/>
    <mergeCell ref="E40:F40"/>
    <mergeCell ref="B46:E46"/>
    <mergeCell ref="B48:E48"/>
    <mergeCell ref="B42:E42"/>
    <mergeCell ref="A12:H12"/>
    <mergeCell ref="G46:H46"/>
    <mergeCell ref="A14:I14"/>
    <mergeCell ref="E16:F16"/>
    <mergeCell ref="E18:F18"/>
    <mergeCell ref="A18:D18"/>
    <mergeCell ref="E22:F22"/>
    <mergeCell ref="G42:H42"/>
    <mergeCell ref="G43:H43"/>
    <mergeCell ref="B43:E43"/>
    <mergeCell ref="E24:F24"/>
    <mergeCell ref="E26:F26"/>
    <mergeCell ref="E28:F28"/>
    <mergeCell ref="A1:I1"/>
    <mergeCell ref="A2:I2"/>
    <mergeCell ref="B8:C8"/>
    <mergeCell ref="D10:E10"/>
    <mergeCell ref="C4:H4"/>
    <mergeCell ref="C6:H6"/>
  </mergeCells>
  <printOptions horizontalCentered="1"/>
  <pageMargins left="0" right="0" top="0.75" bottom="0.75" header="0.3" footer="0.3"/>
  <pageSetup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5"/>
  <sheetViews>
    <sheetView workbookViewId="0">
      <selection sqref="A1:I1"/>
    </sheetView>
  </sheetViews>
  <sheetFormatPr defaultColWidth="8.765625" defaultRowHeight="13" x14ac:dyDescent="0.3"/>
  <cols>
    <col min="1" max="16384" width="8.765625" style="732"/>
  </cols>
  <sheetData>
    <row r="1" spans="1:9" x14ac:dyDescent="0.3">
      <c r="A1" s="854" t="s">
        <v>622</v>
      </c>
      <c r="B1" s="854"/>
      <c r="C1" s="854"/>
      <c r="D1" s="854"/>
      <c r="E1" s="854"/>
      <c r="F1" s="854"/>
      <c r="G1" s="854"/>
      <c r="H1" s="854"/>
      <c r="I1" s="854"/>
    </row>
    <row r="2" spans="1:9" x14ac:dyDescent="0.3">
      <c r="A2" s="854" t="s">
        <v>623</v>
      </c>
      <c r="B2" s="854"/>
      <c r="C2" s="854"/>
      <c r="D2" s="854"/>
      <c r="E2" s="854"/>
      <c r="F2" s="854"/>
      <c r="G2" s="854"/>
      <c r="H2" s="854"/>
      <c r="I2" s="854"/>
    </row>
    <row r="4" spans="1:9" x14ac:dyDescent="0.3">
      <c r="A4" s="732" t="s">
        <v>108</v>
      </c>
      <c r="C4" s="855"/>
      <c r="D4" s="855"/>
      <c r="E4" s="855"/>
      <c r="F4" s="855"/>
      <c r="G4" s="855"/>
      <c r="H4" s="855"/>
      <c r="I4" s="855"/>
    </row>
    <row r="6" spans="1:9" x14ac:dyDescent="0.3">
      <c r="A6" s="732" t="s">
        <v>107</v>
      </c>
      <c r="C6" s="855"/>
      <c r="D6" s="855"/>
      <c r="E6" s="855"/>
      <c r="F6" s="855"/>
      <c r="G6" s="855"/>
      <c r="H6" s="855"/>
      <c r="I6" s="855"/>
    </row>
    <row r="8" spans="1:9" x14ac:dyDescent="0.3">
      <c r="A8" s="732" t="s">
        <v>603</v>
      </c>
      <c r="C8" s="855"/>
      <c r="D8" s="855"/>
    </row>
    <row r="11" spans="1:9" ht="112.15" customHeight="1" x14ac:dyDescent="0.3">
      <c r="A11" s="853" t="s">
        <v>625</v>
      </c>
      <c r="B11" s="853"/>
      <c r="C11" s="853"/>
      <c r="D11" s="853"/>
      <c r="E11" s="853"/>
      <c r="F11" s="853"/>
      <c r="G11" s="853"/>
      <c r="H11" s="853"/>
      <c r="I11" s="853"/>
    </row>
    <row r="13" spans="1:9" ht="64.150000000000006" customHeight="1" x14ac:dyDescent="0.3">
      <c r="A13" s="853" t="s">
        <v>624</v>
      </c>
      <c r="B13" s="853"/>
      <c r="C13" s="853"/>
      <c r="D13" s="853"/>
      <c r="E13" s="853"/>
      <c r="F13" s="853"/>
      <c r="G13" s="853"/>
      <c r="H13" s="853"/>
      <c r="I13" s="853"/>
    </row>
    <row r="15" spans="1:9" x14ac:dyDescent="0.3">
      <c r="A15" s="732" t="s">
        <v>125</v>
      </c>
    </row>
  </sheetData>
  <mergeCells count="7">
    <mergeCell ref="A11:I11"/>
    <mergeCell ref="A13:I13"/>
    <mergeCell ref="A1:I1"/>
    <mergeCell ref="A2:I2"/>
    <mergeCell ref="C4:I4"/>
    <mergeCell ref="C6:I6"/>
    <mergeCell ref="C8:D8"/>
  </mergeCells>
  <printOptions horizontalCentered="1"/>
  <pageMargins left="0" right="0"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Cost Certification Guideline</vt:lpstr>
      <vt:lpstr>G.C. Cost Cert Checklist</vt:lpstr>
      <vt:lpstr>Gen.Contr. Cert. of Actual Cost</vt:lpstr>
      <vt:lpstr>G.C.Cost Data Sheet-Stip Sum</vt:lpstr>
      <vt:lpstr>G.C.Cost Data Sheet-GMP</vt:lpstr>
      <vt:lpstr>Mort.-LIHTCCost Cert Checklist </vt:lpstr>
      <vt:lpstr>Mortgagor's-LIHTC Cost Cert.</vt:lpstr>
      <vt:lpstr>Placed In Service Date Cert.</vt:lpstr>
      <vt:lpstr>Syndicator Investor Cert</vt:lpstr>
      <vt:lpstr>Request for 8609</vt:lpstr>
      <vt:lpstr>Total Development Costs</vt:lpstr>
      <vt:lpstr>Tax Credit Gap Analysis</vt:lpstr>
      <vt:lpstr>Adj. for Cost Overrun (Savings)</vt:lpstr>
      <vt:lpstr>Bldg Sched Rehab-NC Credit</vt:lpstr>
      <vt:lpstr>Bldg Sched-ACQ Credit </vt:lpstr>
      <vt:lpstr>Subst. Compl Let 9-24-13</vt:lpstr>
      <vt:lpstr>MAX MORTGAGE LTR</vt:lpstr>
      <vt:lpstr>Supplement Cost Cert.</vt:lpstr>
      <vt:lpstr>Supplemental Cost Certification</vt:lpstr>
      <vt:lpstr>Sheet1</vt:lpstr>
      <vt:lpstr>'Request for 8609'!form8609</vt:lpstr>
      <vt:lpstr>'Syndicator Investor Cert'!letter</vt:lpstr>
      <vt:lpstr>'Placed In Service Date Cert.'!MortCert</vt:lpstr>
      <vt:lpstr>'Adj. for Cost Overrun (Savings)'!Print_Area</vt:lpstr>
      <vt:lpstr>'Bldg Sched Rehab-NC Credit'!Print_Area</vt:lpstr>
      <vt:lpstr>'Bldg Sched-ACQ Credit '!Print_Area</vt:lpstr>
      <vt:lpstr>'Cost Certification Guideline'!Print_Area</vt:lpstr>
      <vt:lpstr>'G.C. Cost Cert Checklist'!Print_Area</vt:lpstr>
      <vt:lpstr>'G.C.Cost Data Sheet-GMP'!Print_Area</vt:lpstr>
      <vt:lpstr>'G.C.Cost Data Sheet-Stip Sum'!Print_Area</vt:lpstr>
      <vt:lpstr>'Gen.Contr. Cert. of Actual Cost'!Print_Area</vt:lpstr>
      <vt:lpstr>'MAX MORTGAGE LTR'!Print_Area</vt:lpstr>
      <vt:lpstr>'Mortgagor''s-LIHTC Cost Cert.'!Print_Area</vt:lpstr>
      <vt:lpstr>'Placed In Service Date Cert.'!Print_Area</vt:lpstr>
      <vt:lpstr>'Tax Credit Gap Analysis'!Print_Area</vt:lpstr>
      <vt:lpstr>'Bldg Sched Rehab-NC Credit'!Print_Titles</vt:lpstr>
      <vt:lpstr>'Bldg Sched-ACQ Credit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cstcrt.xls</dc:title>
  <dc:subject>Placed in Service Worksheet</dc:subject>
  <dc:creator>Kabir, Mahjabeen</dc:creator>
  <cp:lastModifiedBy>Mertens, Claudette</cp:lastModifiedBy>
  <cp:lastPrinted>2021-01-12T12:50:39Z</cp:lastPrinted>
  <dcterms:created xsi:type="dcterms:W3CDTF">1999-09-03T16:33:01Z</dcterms:created>
  <dcterms:modified xsi:type="dcterms:W3CDTF">2021-05-19T12:25:18Z</dcterms:modified>
</cp:coreProperties>
</file>