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P:\OPERATIONS MANUAL &amp; LENDFORM\LENDER FORMS &amp; LOS\"/>
    </mc:Choice>
  </mc:AlternateContent>
  <xr:revisionPtr revIDLastSave="0" documentId="8_{42DBC37A-F681-4F4F-BCA6-16671C18C7B2}" xr6:coauthVersionLast="47" xr6:coauthVersionMax="47" xr10:uidLastSave="{00000000-0000-0000-0000-000000000000}"/>
  <bookViews>
    <workbookView xWindow="-108" yWindow="-108" windowWidth="23256" windowHeight="12456" xr2:uid="{C337029D-E811-43D8-852D-173243B40D58}"/>
  </bookViews>
  <sheets>
    <sheet name="Summary" sheetId="11" r:id="rId1"/>
    <sheet name="Borrower1" sheetId="7" r:id="rId2"/>
    <sheet name="Borrower2" sheetId="8" r:id="rId3"/>
    <sheet name="Borrower3" sheetId="9" r:id="rId4"/>
    <sheet name="Borrower4" sheetId="10" r:id="rId5"/>
  </sheets>
  <definedNames>
    <definedName name="_xlnm.Print_Area" localSheetId="2">Borrower2!$A$1:$P$109</definedName>
    <definedName name="_xlnm.Print_Area" localSheetId="3">Borrower3!$A$1:$P$109</definedName>
    <definedName name="_xlnm.Print_Area" localSheetId="4">Borrower4!$A$1:$P$109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0" l="1"/>
  <c r="C72" i="10"/>
  <c r="C62" i="10"/>
  <c r="C52" i="10"/>
  <c r="C45" i="10"/>
  <c r="C38" i="10"/>
  <c r="C29" i="10"/>
  <c r="C20" i="10"/>
  <c r="C102" i="9"/>
  <c r="C72" i="9"/>
  <c r="C62" i="9"/>
  <c r="C52" i="9"/>
  <c r="C45" i="9"/>
  <c r="C38" i="9"/>
  <c r="C29" i="9"/>
  <c r="C20" i="9"/>
  <c r="C102" i="8"/>
  <c r="C72" i="8"/>
  <c r="C62" i="8"/>
  <c r="C52" i="8"/>
  <c r="C45" i="8"/>
  <c r="C38" i="8"/>
  <c r="C29" i="8"/>
  <c r="C20" i="8"/>
  <c r="C20" i="7"/>
  <c r="C102" i="7"/>
  <c r="C72" i="7"/>
  <c r="C62" i="7"/>
  <c r="C52" i="7"/>
  <c r="C45" i="7"/>
  <c r="C38" i="7"/>
  <c r="C29" i="7"/>
  <c r="G28" i="10"/>
  <c r="G30" i="10" s="1"/>
  <c r="H30" i="10" s="1"/>
  <c r="G28" i="9"/>
  <c r="G30" i="9" s="1"/>
  <c r="H30" i="9" s="1"/>
  <c r="G28" i="8"/>
  <c r="G30" i="8" s="1"/>
  <c r="H30" i="8" s="1"/>
  <c r="G28" i="7"/>
  <c r="G30" i="7" s="1"/>
  <c r="H30" i="7" s="1"/>
  <c r="C4" i="10"/>
  <c r="C4" i="9"/>
  <c r="C4" i="8"/>
  <c r="C4" i="7"/>
  <c r="F102" i="7"/>
  <c r="H101" i="7"/>
  <c r="G101" i="7"/>
  <c r="G103" i="7" s="1"/>
  <c r="H103" i="7" s="1"/>
  <c r="F101" i="7"/>
  <c r="E100" i="7"/>
  <c r="F100" i="7" s="1"/>
  <c r="H100" i="7" s="1"/>
  <c r="F102" i="8"/>
  <c r="H102" i="8" s="1"/>
  <c r="H101" i="8"/>
  <c r="G101" i="8"/>
  <c r="G103" i="8" s="1"/>
  <c r="H103" i="8" s="1"/>
  <c r="F101" i="8"/>
  <c r="F103" i="8" s="1"/>
  <c r="E100" i="8"/>
  <c r="F100" i="8" s="1"/>
  <c r="H100" i="8" s="1"/>
  <c r="J104" i="8" s="1"/>
  <c r="F102" i="9"/>
  <c r="H102" i="9" s="1"/>
  <c r="H101" i="9"/>
  <c r="G101" i="9"/>
  <c r="G103" i="9" s="1"/>
  <c r="H103" i="9" s="1"/>
  <c r="F101" i="9"/>
  <c r="E100" i="9"/>
  <c r="F100" i="9" s="1"/>
  <c r="H100" i="9" s="1"/>
  <c r="H2" i="10"/>
  <c r="C2" i="10"/>
  <c r="H2" i="9"/>
  <c r="C2" i="9"/>
  <c r="H2" i="8"/>
  <c r="C2" i="8"/>
  <c r="H2" i="7"/>
  <c r="C2" i="7"/>
  <c r="G20" i="11"/>
  <c r="H15" i="11"/>
  <c r="C14" i="11"/>
  <c r="F102" i="10"/>
  <c r="H101" i="10"/>
  <c r="G101" i="10"/>
  <c r="G103" i="10" s="1"/>
  <c r="H103" i="10" s="1"/>
  <c r="F101" i="10"/>
  <c r="E100" i="10"/>
  <c r="F100" i="10" s="1"/>
  <c r="H100" i="10" s="1"/>
  <c r="F90" i="10"/>
  <c r="H90" i="10" s="1"/>
  <c r="E90" i="10"/>
  <c r="F89" i="10"/>
  <c r="H89" i="10" s="1"/>
  <c r="E89" i="10"/>
  <c r="F88" i="10"/>
  <c r="H88" i="10" s="1"/>
  <c r="F87" i="10"/>
  <c r="H87" i="10" s="1"/>
  <c r="F86" i="10"/>
  <c r="H86" i="10" s="1"/>
  <c r="F85" i="10"/>
  <c r="H85" i="10" s="1"/>
  <c r="F78" i="10"/>
  <c r="H78" i="10" s="1"/>
  <c r="J80" i="10" s="1"/>
  <c r="F72" i="10"/>
  <c r="H72" i="10" s="1"/>
  <c r="H71" i="10"/>
  <c r="G71" i="10"/>
  <c r="G73" i="10" s="1"/>
  <c r="H73" i="10" s="1"/>
  <c r="F71" i="10"/>
  <c r="E70" i="10"/>
  <c r="F70" i="10" s="1"/>
  <c r="H70" i="10" s="1"/>
  <c r="F62" i="10"/>
  <c r="H62" i="10" s="1"/>
  <c r="H61" i="10"/>
  <c r="G61" i="10"/>
  <c r="G63" i="10" s="1"/>
  <c r="H63" i="10" s="1"/>
  <c r="F61" i="10"/>
  <c r="E60" i="10"/>
  <c r="F60" i="10" s="1"/>
  <c r="H60" i="10" s="1"/>
  <c r="F52" i="10"/>
  <c r="H52" i="10" s="1"/>
  <c r="H51" i="10"/>
  <c r="J54" i="10" s="1"/>
  <c r="G51" i="10"/>
  <c r="G53" i="10" s="1"/>
  <c r="H53" i="10" s="1"/>
  <c r="F51" i="10"/>
  <c r="F45" i="10"/>
  <c r="H45" i="10" s="1"/>
  <c r="H44" i="10"/>
  <c r="G44" i="10"/>
  <c r="G46" i="10" s="1"/>
  <c r="H46" i="10" s="1"/>
  <c r="F44" i="10"/>
  <c r="F38" i="10"/>
  <c r="H38" i="10" s="1"/>
  <c r="H37" i="10"/>
  <c r="G37" i="10"/>
  <c r="G39" i="10" s="1"/>
  <c r="H39" i="10" s="1"/>
  <c r="F37" i="10"/>
  <c r="F29" i="10"/>
  <c r="H29" i="10" s="1"/>
  <c r="H28" i="10"/>
  <c r="F28" i="10"/>
  <c r="F20" i="10"/>
  <c r="H20" i="10" s="1"/>
  <c r="H19" i="10"/>
  <c r="G19" i="10"/>
  <c r="G21" i="10" s="1"/>
  <c r="H21" i="10" s="1"/>
  <c r="F19" i="10"/>
  <c r="F21" i="10" s="1"/>
  <c r="F15" i="10"/>
  <c r="H15" i="10" s="1"/>
  <c r="M14" i="10"/>
  <c r="H14" i="10"/>
  <c r="G14" i="10"/>
  <c r="G16" i="10" s="1"/>
  <c r="H16" i="10" s="1"/>
  <c r="F14" i="10"/>
  <c r="H13" i="10"/>
  <c r="E12" i="10"/>
  <c r="F12" i="10" s="1"/>
  <c r="H12" i="10" s="1"/>
  <c r="M11" i="10"/>
  <c r="D11" i="10"/>
  <c r="F11" i="10" s="1"/>
  <c r="H11" i="10" s="1"/>
  <c r="F90" i="9"/>
  <c r="H90" i="9" s="1"/>
  <c r="E90" i="9"/>
  <c r="F89" i="9"/>
  <c r="H89" i="9" s="1"/>
  <c r="E89" i="9"/>
  <c r="F88" i="9"/>
  <c r="H88" i="9" s="1"/>
  <c r="F87" i="9"/>
  <c r="H87" i="9" s="1"/>
  <c r="F86" i="9"/>
  <c r="H86" i="9" s="1"/>
  <c r="F85" i="9"/>
  <c r="H85" i="9" s="1"/>
  <c r="F78" i="9"/>
  <c r="H78" i="9" s="1"/>
  <c r="J80" i="9" s="1"/>
  <c r="F72" i="9"/>
  <c r="H72" i="9" s="1"/>
  <c r="H71" i="9"/>
  <c r="G71" i="9"/>
  <c r="G73" i="9" s="1"/>
  <c r="H73" i="9" s="1"/>
  <c r="F71" i="9"/>
  <c r="E70" i="9"/>
  <c r="F70" i="9" s="1"/>
  <c r="H70" i="9" s="1"/>
  <c r="F62" i="9"/>
  <c r="H62" i="9" s="1"/>
  <c r="H61" i="9"/>
  <c r="G61" i="9"/>
  <c r="G63" i="9" s="1"/>
  <c r="H63" i="9" s="1"/>
  <c r="F61" i="9"/>
  <c r="E60" i="9"/>
  <c r="F60" i="9" s="1"/>
  <c r="H60" i="9" s="1"/>
  <c r="F52" i="9"/>
  <c r="H51" i="9"/>
  <c r="G51" i="9"/>
  <c r="G53" i="9" s="1"/>
  <c r="H53" i="9" s="1"/>
  <c r="F51" i="9"/>
  <c r="F45" i="9"/>
  <c r="H45" i="9" s="1"/>
  <c r="H44" i="9"/>
  <c r="G44" i="9"/>
  <c r="G46" i="9" s="1"/>
  <c r="H46" i="9" s="1"/>
  <c r="F44" i="9"/>
  <c r="F46" i="9" s="1"/>
  <c r="F38" i="9"/>
  <c r="H38" i="9" s="1"/>
  <c r="H37" i="9"/>
  <c r="G37" i="9"/>
  <c r="G39" i="9" s="1"/>
  <c r="H39" i="9" s="1"/>
  <c r="F37" i="9"/>
  <c r="F29" i="9"/>
  <c r="H29" i="9" s="1"/>
  <c r="H28" i="9"/>
  <c r="F28" i="9"/>
  <c r="F20" i="9"/>
  <c r="H20" i="9" s="1"/>
  <c r="H19" i="9"/>
  <c r="G19" i="9"/>
  <c r="G21" i="9" s="1"/>
  <c r="H21" i="9" s="1"/>
  <c r="F19" i="9"/>
  <c r="F15" i="9"/>
  <c r="H15" i="9" s="1"/>
  <c r="M14" i="9"/>
  <c r="H14" i="9"/>
  <c r="G14" i="9"/>
  <c r="G16" i="9" s="1"/>
  <c r="H16" i="9" s="1"/>
  <c r="F14" i="9"/>
  <c r="H13" i="9"/>
  <c r="E12" i="9"/>
  <c r="F12" i="9" s="1"/>
  <c r="H12" i="9" s="1"/>
  <c r="M11" i="9"/>
  <c r="D11" i="9"/>
  <c r="F11" i="9" s="1"/>
  <c r="H11" i="9" s="1"/>
  <c r="F90" i="8"/>
  <c r="H90" i="8" s="1"/>
  <c r="E90" i="8"/>
  <c r="F89" i="8"/>
  <c r="H89" i="8" s="1"/>
  <c r="E89" i="8"/>
  <c r="F88" i="8"/>
  <c r="H88" i="8" s="1"/>
  <c r="F87" i="8"/>
  <c r="H87" i="8" s="1"/>
  <c r="F86" i="8"/>
  <c r="H86" i="8" s="1"/>
  <c r="F85" i="8"/>
  <c r="H85" i="8" s="1"/>
  <c r="F78" i="8"/>
  <c r="H78" i="8" s="1"/>
  <c r="J80" i="8" s="1"/>
  <c r="F72" i="8"/>
  <c r="H72" i="8" s="1"/>
  <c r="H71" i="8"/>
  <c r="G71" i="8"/>
  <c r="G73" i="8" s="1"/>
  <c r="H73" i="8" s="1"/>
  <c r="F71" i="8"/>
  <c r="E70" i="8"/>
  <c r="F70" i="8" s="1"/>
  <c r="H70" i="8" s="1"/>
  <c r="F62" i="8"/>
  <c r="H62" i="8" s="1"/>
  <c r="H61" i="8"/>
  <c r="G61" i="8"/>
  <c r="G63" i="8" s="1"/>
  <c r="H63" i="8" s="1"/>
  <c r="F61" i="8"/>
  <c r="E60" i="8"/>
  <c r="F60" i="8" s="1"/>
  <c r="H60" i="8" s="1"/>
  <c r="F52" i="8"/>
  <c r="H52" i="8" s="1"/>
  <c r="H51" i="8"/>
  <c r="G51" i="8"/>
  <c r="G53" i="8" s="1"/>
  <c r="H53" i="8" s="1"/>
  <c r="F51" i="8"/>
  <c r="F45" i="8"/>
  <c r="H45" i="8" s="1"/>
  <c r="H44" i="8"/>
  <c r="G44" i="8"/>
  <c r="G46" i="8" s="1"/>
  <c r="H46" i="8" s="1"/>
  <c r="F44" i="8"/>
  <c r="F38" i="8"/>
  <c r="H37" i="8"/>
  <c r="G37" i="8"/>
  <c r="G39" i="8" s="1"/>
  <c r="H39" i="8" s="1"/>
  <c r="F37" i="8"/>
  <c r="F29" i="8"/>
  <c r="H29" i="8" s="1"/>
  <c r="H28" i="8"/>
  <c r="F28" i="8"/>
  <c r="F20" i="8"/>
  <c r="H20" i="8" s="1"/>
  <c r="H19" i="8"/>
  <c r="G19" i="8"/>
  <c r="G21" i="8" s="1"/>
  <c r="H21" i="8" s="1"/>
  <c r="F19" i="8"/>
  <c r="F15" i="8"/>
  <c r="H15" i="8" s="1"/>
  <c r="M14" i="8"/>
  <c r="H14" i="8"/>
  <c r="G14" i="8"/>
  <c r="G16" i="8" s="1"/>
  <c r="H16" i="8" s="1"/>
  <c r="F14" i="8"/>
  <c r="H13" i="8"/>
  <c r="E12" i="8"/>
  <c r="F12" i="8" s="1"/>
  <c r="H12" i="8" s="1"/>
  <c r="M11" i="8"/>
  <c r="D11" i="8"/>
  <c r="F11" i="8" s="1"/>
  <c r="H11" i="8" s="1"/>
  <c r="F90" i="7"/>
  <c r="H90" i="7" s="1"/>
  <c r="E90" i="7"/>
  <c r="F89" i="7"/>
  <c r="H89" i="7" s="1"/>
  <c r="E89" i="7"/>
  <c r="F88" i="7"/>
  <c r="H88" i="7" s="1"/>
  <c r="F87" i="7"/>
  <c r="H87" i="7" s="1"/>
  <c r="F86" i="7"/>
  <c r="H86" i="7" s="1"/>
  <c r="F85" i="7"/>
  <c r="H85" i="7" s="1"/>
  <c r="F84" i="7"/>
  <c r="H84" i="7" s="1"/>
  <c r="F78" i="7"/>
  <c r="H78" i="7" s="1"/>
  <c r="J80" i="7" s="1"/>
  <c r="F72" i="7"/>
  <c r="H72" i="7" s="1"/>
  <c r="H71" i="7"/>
  <c r="G71" i="7"/>
  <c r="G73" i="7" s="1"/>
  <c r="H73" i="7" s="1"/>
  <c r="F71" i="7"/>
  <c r="F73" i="7" s="1"/>
  <c r="E70" i="7"/>
  <c r="F70" i="7" s="1"/>
  <c r="H70" i="7" s="1"/>
  <c r="F62" i="7"/>
  <c r="H62" i="7" s="1"/>
  <c r="H61" i="7"/>
  <c r="G61" i="7"/>
  <c r="G63" i="7" s="1"/>
  <c r="H63" i="7" s="1"/>
  <c r="F61" i="7"/>
  <c r="E60" i="7"/>
  <c r="F60" i="7" s="1"/>
  <c r="H60" i="7" s="1"/>
  <c r="F52" i="7"/>
  <c r="H52" i="7" s="1"/>
  <c r="H51" i="7"/>
  <c r="G51" i="7"/>
  <c r="G53" i="7" s="1"/>
  <c r="H53" i="7" s="1"/>
  <c r="F51" i="7"/>
  <c r="F45" i="7"/>
  <c r="H45" i="7" s="1"/>
  <c r="H44" i="7"/>
  <c r="G44" i="7"/>
  <c r="G46" i="7" s="1"/>
  <c r="H46" i="7" s="1"/>
  <c r="F44" i="7"/>
  <c r="F38" i="7"/>
  <c r="H38" i="7" s="1"/>
  <c r="H37" i="7"/>
  <c r="G37" i="7"/>
  <c r="G39" i="7" s="1"/>
  <c r="H39" i="7" s="1"/>
  <c r="F37" i="7"/>
  <c r="F29" i="7"/>
  <c r="H29" i="7" s="1"/>
  <c r="H28" i="7"/>
  <c r="F28" i="7"/>
  <c r="F20" i="7"/>
  <c r="H20" i="7" s="1"/>
  <c r="H19" i="7"/>
  <c r="G19" i="7"/>
  <c r="G21" i="7" s="1"/>
  <c r="H21" i="7" s="1"/>
  <c r="F19" i="7"/>
  <c r="F15" i="7"/>
  <c r="H15" i="7" s="1"/>
  <c r="M14" i="7"/>
  <c r="H14" i="7"/>
  <c r="G14" i="7"/>
  <c r="G16" i="7" s="1"/>
  <c r="H16" i="7" s="1"/>
  <c r="F14" i="7"/>
  <c r="H13" i="7"/>
  <c r="E12" i="7"/>
  <c r="F12" i="7" s="1"/>
  <c r="H12" i="7" s="1"/>
  <c r="M11" i="7"/>
  <c r="D11" i="7"/>
  <c r="F11" i="7" s="1"/>
  <c r="H11" i="7" s="1"/>
  <c r="J40" i="10" l="1"/>
  <c r="F73" i="10"/>
  <c r="F73" i="9"/>
  <c r="J47" i="9"/>
  <c r="F21" i="9"/>
  <c r="J40" i="9"/>
  <c r="J64" i="8"/>
  <c r="F63" i="8"/>
  <c r="J47" i="8"/>
  <c r="F39" i="7"/>
  <c r="J54" i="7"/>
  <c r="F103" i="7"/>
  <c r="J91" i="10"/>
  <c r="F103" i="10"/>
  <c r="F53" i="9"/>
  <c r="J104" i="9"/>
  <c r="J74" i="9"/>
  <c r="F103" i="9"/>
  <c r="F73" i="8"/>
  <c r="F46" i="8"/>
  <c r="F16" i="8"/>
  <c r="H102" i="7"/>
  <c r="J104" i="7" s="1"/>
  <c r="F46" i="10"/>
  <c r="F53" i="10"/>
  <c r="J31" i="10"/>
  <c r="F30" i="10"/>
  <c r="J64" i="10"/>
  <c r="F63" i="10"/>
  <c r="J47" i="10"/>
  <c r="F39" i="10"/>
  <c r="J17" i="9"/>
  <c r="F16" i="9"/>
  <c r="J91" i="9"/>
  <c r="H52" i="9"/>
  <c r="J54" i="9" s="1"/>
  <c r="F30" i="9"/>
  <c r="F63" i="9"/>
  <c r="J64" i="9"/>
  <c r="J31" i="9"/>
  <c r="J54" i="8"/>
  <c r="J22" i="8"/>
  <c r="J31" i="8"/>
  <c r="F39" i="8"/>
  <c r="F21" i="8"/>
  <c r="F53" i="8"/>
  <c r="F30" i="8"/>
  <c r="J40" i="7"/>
  <c r="F46" i="7"/>
  <c r="F21" i="7"/>
  <c r="J91" i="7"/>
  <c r="F30" i="7"/>
  <c r="J47" i="7"/>
  <c r="F53" i="7"/>
  <c r="F63" i="7"/>
  <c r="J31" i="7"/>
  <c r="J64" i="7"/>
  <c r="J22" i="10"/>
  <c r="J17" i="10"/>
  <c r="J74" i="10"/>
  <c r="F16" i="10"/>
  <c r="H102" i="10"/>
  <c r="J104" i="10" s="1"/>
  <c r="J22" i="9"/>
  <c r="F39" i="9"/>
  <c r="J17" i="8"/>
  <c r="J74" i="8"/>
  <c r="J91" i="8"/>
  <c r="H38" i="8"/>
  <c r="J40" i="8" s="1"/>
  <c r="J22" i="7"/>
  <c r="J74" i="7"/>
  <c r="J17" i="7"/>
  <c r="F16" i="7"/>
  <c r="J93" i="7" l="1"/>
  <c r="I4" i="11" s="1"/>
  <c r="I8" i="11"/>
  <c r="J93" i="9"/>
  <c r="I6" i="11" s="1"/>
  <c r="J93" i="10"/>
  <c r="I7" i="11" s="1"/>
  <c r="J93" i="8"/>
  <c r="I5" i="11" s="1"/>
  <c r="I9" i="11" l="1"/>
  <c r="G14" i="11" s="1"/>
  <c r="H14" i="11" s="1"/>
  <c r="G16" i="11" l="1"/>
  <c r="H16" i="11" s="1"/>
  <c r="I13" i="11"/>
</calcChain>
</file>

<file path=xl/sharedStrings.xml><?xml version="1.0" encoding="utf-8"?>
<sst xmlns="http://schemas.openxmlformats.org/spreadsheetml/2006/main" count="561" uniqueCount="110">
  <si>
    <t>CHFA LIMITS AND TTO ELIGIBILITY INCOME WORKSHEET</t>
  </si>
  <si>
    <t>CHFA reservation  #</t>
  </si>
  <si>
    <t>UW Name:</t>
  </si>
  <si>
    <t xml:space="preserve">          Borrower 1</t>
  </si>
  <si>
    <t xml:space="preserve">*COMPLETE ALL FIELDS HIGHLIGHTED IN YELLOW </t>
  </si>
  <si>
    <t>Employer:</t>
  </si>
  <si>
    <t>Hire date:</t>
  </si>
  <si>
    <t>Pay frequency per Year</t>
  </si>
  <si>
    <t>YTD # of payperiods ytd</t>
  </si>
  <si>
    <t>Pay date on document:</t>
  </si>
  <si>
    <t>TOTAL</t>
  </si>
  <si>
    <t># MOS</t>
  </si>
  <si>
    <t>MONTHLY</t>
  </si>
  <si>
    <t>ELIGIBILITY</t>
  </si>
  <si>
    <t xml:space="preserve">        BASE </t>
  </si>
  <si>
    <t>Average Hours</t>
  </si>
  <si>
    <t># of Hrs</t>
  </si>
  <si>
    <t>Rate</t>
  </si>
  <si>
    <t>Borrower 1  total YTD income for first job:</t>
  </si>
  <si>
    <t>Base income per pay period</t>
  </si>
  <si>
    <t>Annual income</t>
  </si>
  <si>
    <t>Borrower 1  total 2024 income for first job:</t>
  </si>
  <si>
    <t>YTD</t>
  </si>
  <si>
    <t xml:space="preserve"> YTD</t>
  </si>
  <si>
    <t>Prior year Base</t>
  </si>
  <si>
    <t>AVG</t>
  </si>
  <si>
    <t>ytd and prior year</t>
  </si>
  <si>
    <t>OVERRIDE with explanation below</t>
  </si>
  <si>
    <t xml:space="preserve">        OVERTIME</t>
  </si>
  <si>
    <t>Prior year Overtime</t>
  </si>
  <si>
    <t xml:space="preserve">        BONUS</t>
  </si>
  <si>
    <t>Prior year Bonus</t>
  </si>
  <si>
    <t xml:space="preserve">        COMMISSION</t>
  </si>
  <si>
    <t>Prior year Commission</t>
  </si>
  <si>
    <t>Prior year Variable 1</t>
  </si>
  <si>
    <t>Prior year Variable 2</t>
  </si>
  <si>
    <t xml:space="preserve">        SECOND JOB OR OTHER INCOME</t>
  </si>
  <si>
    <t>Base Income</t>
  </si>
  <si>
    <t xml:space="preserve">Prior year </t>
  </si>
  <si>
    <t xml:space="preserve">        THIRD JOB OR OTHER INCOME</t>
  </si>
  <si>
    <t>Prior year</t>
  </si>
  <si>
    <r>
      <t xml:space="preserve">        SELF EMPLOYMENT   </t>
    </r>
    <r>
      <rPr>
        <b/>
        <sz val="8"/>
        <color theme="1"/>
        <rFont val="Aptos Narrow"/>
        <family val="2"/>
        <scheme val="minor"/>
      </rPr>
      <t>- use most recent year tax return</t>
    </r>
  </si>
  <si>
    <t>MOST RECENT RETURN</t>
  </si>
  <si>
    <t>with add backs</t>
  </si>
  <si>
    <t xml:space="preserve">        OTHER  INCOME (rent, social security, pension, child support, etc)</t>
  </si>
  <si>
    <t>Description</t>
  </si>
  <si>
    <t xml:space="preserve">Rental </t>
  </si>
  <si>
    <t>total of all units to be rented</t>
  </si>
  <si>
    <t>*  .75   =</t>
  </si>
  <si>
    <t>Retirement</t>
  </si>
  <si>
    <t>SS</t>
  </si>
  <si>
    <t>Other mo</t>
  </si>
  <si>
    <t xml:space="preserve"> </t>
  </si>
  <si>
    <t xml:space="preserve"> / 12</t>
  </si>
  <si>
    <t>Total other monthly income:</t>
  </si>
  <si>
    <t>Borrower #1 total monthly income:</t>
  </si>
  <si>
    <t xml:space="preserve">          Borrower 2</t>
  </si>
  <si>
    <t>Borrower 2  total YTD income for first job:</t>
  </si>
  <si>
    <t>Base income</t>
  </si>
  <si>
    <t>Borrower 2  total 2024 income for first job:</t>
  </si>
  <si>
    <t xml:space="preserve">        OTHER INCOME (rent, social security, pension, child support, etc)</t>
  </si>
  <si>
    <t>Borrower #2 total monthly income:</t>
  </si>
  <si>
    <t xml:space="preserve">          Borrower 3</t>
  </si>
  <si>
    <t>Borrower 3  total YTD income for first job:</t>
  </si>
  <si>
    <t>Borrower 3  total 2024 income for first job:</t>
  </si>
  <si>
    <t>Borrower #3 total monthly income:</t>
  </si>
  <si>
    <t xml:space="preserve">          Borrower 4</t>
  </si>
  <si>
    <t>Borrower 4  total YTD income for first job:</t>
  </si>
  <si>
    <t>Borrower 4  total 2024 income for first job:</t>
  </si>
  <si>
    <t>Borrower #4 total monthly income:</t>
  </si>
  <si>
    <t xml:space="preserve">          Forfeited Income/Intentional Impoverishment for any borrower:</t>
  </si>
  <si>
    <t>Income</t>
  </si>
  <si>
    <t>UNDERWRITER COMMENTS</t>
  </si>
  <si>
    <t>Total Forfeited Income:</t>
  </si>
  <si>
    <t>Total Monthly income for all borrowers:</t>
  </si>
  <si>
    <t>100% AMI</t>
  </si>
  <si>
    <t>Monthly</t>
  </si>
  <si>
    <t>Annual</t>
  </si>
  <si>
    <t>80% AMI</t>
  </si>
  <si>
    <t xml:space="preserve"> INCOME:</t>
  </si>
  <si>
    <t>CHFA Income Limit</t>
  </si>
  <si>
    <t>TTO MAX LOAN AMOUNT:</t>
  </si>
  <si>
    <t>TTO RATIO</t>
  </si>
  <si>
    <t>CHFA Underwriter:</t>
  </si>
  <si>
    <t>Date:</t>
  </si>
  <si>
    <t>CHFA Underwriter Notes:</t>
  </si>
  <si>
    <t>HELPFUL HINTS</t>
  </si>
  <si>
    <t>This worksheet is to determine income for TTO qualification and CHFA Limits, not to calculate qualifying income.</t>
  </si>
  <si>
    <t>·Override fields are to be used if there is a valid reason noted in the "Underwriter Comments" box such as seasonal employment where the form doesn't calculate accurately.  CHFA underwriter will review and adjust if applicable.</t>
  </si>
  <si>
    <t>·Monthly equivalency of each pay period:</t>
  </si>
  <si>
    <t>Pay frequency per year</t>
  </si>
  <si>
    <t>Months</t>
  </si>
  <si>
    <t>=</t>
  </si>
  <si>
    <t>.23</t>
  </si>
  <si>
    <t>.46</t>
  </si>
  <si>
    <t>.50</t>
  </si>
  <si>
    <t>.55</t>
  </si>
  <si>
    <t>.57</t>
  </si>
  <si>
    <t>CHFA LIMITS AND TTO ELIGIBILITY INCOME WORKSHEET - Borrower 1</t>
  </si>
  <si>
    <t>CHFA LIMITS AND TTO ELIGIBILITY INCOME WORKSHEET - Borrower 2</t>
  </si>
  <si>
    <t>CHFA LIMITS AND TTO ELIGIBILITY INCOME WORKSHEET - Borrower 3</t>
  </si>
  <si>
    <t>CHFA LIMITS AND TTO ELIGIBILITY INCOME WORKSHEET - Borrower 4</t>
  </si>
  <si>
    <t>Monthly Income:</t>
  </si>
  <si>
    <t>Housing payment (PITI)</t>
  </si>
  <si>
    <t>·Sign on Bonus with supporting documentation is not included for TTO and CHFA Limit calculations.</t>
  </si>
  <si>
    <t>·Click the plus sign to the left to expand each applicable income type.</t>
  </si>
  <si>
    <t>·Aggregate borrower(s) income shall include income from whatever source derived.</t>
  </si>
  <si>
    <t>·Only include income from borrower's current employment.  If there is forfeited income, complete the forfeited income section.</t>
  </si>
  <si>
    <t xml:space="preserve">        VARIABLE 1 (from first job)</t>
  </si>
  <si>
    <t xml:space="preserve">        VARIABLE 2 (from first job)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</si>
</sst>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&quot;$&quot;#,##0"/>
    <numFmt numFmtId="167" formatCode="0.000%"/>
  </numFmts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432FF"/>
      <name val="Aptos Narrow"/>
      <family val="2"/>
      <scheme val="minor"/>
    </font>
    <font>
      <sz val="12"/>
      <color rgb="FF0432FF"/>
      <name val="Aptos Narrow"/>
      <family val="2"/>
      <scheme val="minor"/>
    </font>
    <font>
      <sz val="12"/>
      <color theme="5"/>
      <name val="Aptos Narrow"/>
      <family val="2"/>
      <scheme val="minor"/>
    </font>
    <font>
      <b/>
      <sz val="10"/>
      <color theme="5"/>
      <name val="Aptos Narrow"/>
      <family val="2"/>
      <scheme val="minor"/>
    </font>
    <font>
      <b/>
      <sz val="14"/>
      <color rgb="FF1199FF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92AD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1D35"/>
      <name val="Aptos Narrow"/>
      <family val="2"/>
    </font>
    <font>
      <b/>
      <sz val="8"/>
      <color theme="1"/>
      <name val="Aptos Narrow"/>
      <family val="2"/>
      <scheme val="minor"/>
    </font>
    <font>
      <b/>
      <sz val="11"/>
      <color rgb="FF092AD1"/>
      <name val="Aptos Narrow"/>
      <family val="2"/>
      <scheme val="minor"/>
    </font>
    <font>
      <sz val="11"/>
      <color rgb="FF0432FF"/>
      <name val="Aptos Narrow"/>
      <family val="2"/>
      <scheme val="minor"/>
    </font>
    <font>
      <sz val="8"/>
      <color rgb="FF0432FF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sz val="10"/>
      <color rgb="FF092AD1"/>
      <name val="Aptos Narrow"/>
      <family val="2"/>
      <scheme val="minor"/>
    </font>
    <font>
      <b/>
      <sz val="11"/>
      <color rgb="FF1199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1D35"/>
      <name val="Arial Unicode MS"/>
    </font>
    <font>
      <b/>
      <sz val="10"/>
      <color rgb="FF1199FF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indexed="64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indexed="64"/>
      </right>
      <top style="thin">
        <color rgb="FF00B050"/>
      </top>
      <bottom/>
      <diagonal/>
    </border>
    <border>
      <left style="thick">
        <color rgb="FF0086EA"/>
      </left>
      <right/>
      <top style="thick">
        <color rgb="FF0086EA"/>
      </top>
      <bottom style="thick">
        <color rgb="FF0086EA"/>
      </bottom>
      <diagonal/>
    </border>
    <border>
      <left/>
      <right/>
      <top style="thick">
        <color rgb="FF0086EA"/>
      </top>
      <bottom style="thick">
        <color rgb="FF0086EA"/>
      </bottom>
      <diagonal/>
    </border>
    <border>
      <left/>
      <right style="thick">
        <color rgb="FF0086EA"/>
      </right>
      <top style="thick">
        <color rgb="FF0086EA"/>
      </top>
      <bottom style="thick">
        <color rgb="FF0086EA"/>
      </bottom>
      <diagonal/>
    </border>
    <border>
      <left/>
      <right/>
      <top/>
      <bottom style="thin">
        <color rgb="FF00B050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</cellStyleXfs>
  <cellXfs count="193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4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44" fontId="5" fillId="0" borderId="0" xfId="2" applyNumberFormat="1" applyFont="1" applyFill="1" applyBorder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3" fillId="0" borderId="0" xfId="1" applyFill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165" fontId="0" fillId="0" borderId="5" xfId="0" applyNumberFormat="1" applyBorder="1" applyProtection="1">
      <protection hidden="1"/>
    </xf>
    <xf numFmtId="7" fontId="0" fillId="0" borderId="5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5" borderId="10" xfId="0" applyFill="1" applyBorder="1" applyProtection="1">
      <protection hidden="1"/>
    </xf>
    <xf numFmtId="165" fontId="0" fillId="5" borderId="18" xfId="0" applyNumberFormat="1" applyFill="1" applyBorder="1" applyAlignment="1" applyProtection="1">
      <alignment horizontal="center"/>
      <protection hidden="1"/>
    </xf>
    <xf numFmtId="0" fontId="0" fillId="5" borderId="22" xfId="0" applyFill="1" applyBorder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/>
      <protection hidden="1"/>
    </xf>
    <xf numFmtId="165" fontId="16" fillId="0" borderId="0" xfId="0" applyNumberFormat="1" applyFont="1" applyAlignment="1">
      <alignment horizontal="center"/>
    </xf>
    <xf numFmtId="165" fontId="5" fillId="0" borderId="0" xfId="0" applyNumberFormat="1" applyFont="1" applyProtection="1">
      <protection hidden="1"/>
    </xf>
    <xf numFmtId="0" fontId="3" fillId="3" borderId="0" xfId="1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0" fontId="17" fillId="2" borderId="12" xfId="0" applyFont="1" applyFill="1" applyBorder="1" applyProtection="1">
      <protection locked="0"/>
    </xf>
    <xf numFmtId="0" fontId="18" fillId="0" borderId="0" xfId="0" applyFont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3" fillId="3" borderId="0" xfId="1" applyNumberFormat="1" applyAlignment="1" applyProtection="1">
      <alignment horizontal="center"/>
      <protection hidden="1"/>
    </xf>
    <xf numFmtId="2" fontId="19" fillId="2" borderId="12" xfId="0" applyNumberFormat="1" applyFont="1" applyFill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hidden="1"/>
    </xf>
    <xf numFmtId="4" fontId="3" fillId="3" borderId="0" xfId="1" applyNumberFormat="1" applyAlignment="1" applyProtection="1">
      <alignment horizontal="center"/>
      <protection hidden="1"/>
    </xf>
    <xf numFmtId="4" fontId="19" fillId="2" borderId="12" xfId="0" applyNumberFormat="1" applyFont="1" applyFill="1" applyBorder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hidden="1"/>
    </xf>
    <xf numFmtId="4" fontId="19" fillId="2" borderId="24" xfId="0" applyNumberFormat="1" applyFont="1" applyFill="1" applyBorder="1" applyAlignment="1" applyProtection="1">
      <alignment horizontal="center"/>
      <protection locked="0"/>
    </xf>
    <xf numFmtId="2" fontId="7" fillId="2" borderId="12" xfId="0" applyNumberFormat="1" applyFont="1" applyFill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5" fontId="0" fillId="4" borderId="12" xfId="2" applyNumberFormat="1" applyFont="1" applyBorder="1" applyAlignment="1" applyProtection="1">
      <alignment horizontal="center"/>
      <protection locked="0"/>
    </xf>
    <xf numFmtId="165" fontId="21" fillId="6" borderId="12" xfId="0" applyNumberFormat="1" applyFont="1" applyFill="1" applyBorder="1" applyAlignment="1" applyProtection="1">
      <alignment horizontal="center"/>
      <protection locked="0"/>
    </xf>
    <xf numFmtId="2" fontId="19" fillId="2" borderId="24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Alignment="1" applyProtection="1">
      <alignment horizontal="center"/>
      <protection hidden="1"/>
    </xf>
    <xf numFmtId="10" fontId="15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 vertical="top"/>
      <protection hidden="1"/>
    </xf>
    <xf numFmtId="165" fontId="2" fillId="4" borderId="12" xfId="2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7" fontId="0" fillId="4" borderId="12" xfId="2" applyNumberFormat="1" applyFon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2" borderId="12" xfId="2" applyNumberFormat="1" applyFont="1" applyFill="1" applyBorder="1" applyAlignment="1" applyProtection="1">
      <alignment horizontal="center"/>
      <protection locked="0"/>
    </xf>
    <xf numFmtId="165" fontId="2" fillId="4" borderId="12" xfId="2" applyNumberFormat="1" applyFont="1" applyBorder="1" applyProtection="1">
      <protection locked="0"/>
    </xf>
    <xf numFmtId="165" fontId="21" fillId="6" borderId="12" xfId="0" applyNumberFormat="1" applyFont="1" applyFill="1" applyBorder="1" applyProtection="1">
      <protection locked="0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7" fontId="2" fillId="4" borderId="12" xfId="2" applyNumberFormat="1" applyFont="1" applyBorder="1" applyProtection="1">
      <protection locked="0"/>
    </xf>
    <xf numFmtId="7" fontId="2" fillId="0" borderId="0" xfId="0" applyNumberFormat="1" applyFont="1" applyAlignment="1" applyProtection="1">
      <alignment horizontal="center"/>
      <protection hidden="1"/>
    </xf>
    <xf numFmtId="165" fontId="2" fillId="2" borderId="12" xfId="2" applyNumberFormat="1" applyFont="1" applyFill="1" applyBorder="1" applyAlignment="1" applyProtection="1">
      <alignment horizontal="center"/>
      <protection locked="0"/>
    </xf>
    <xf numFmtId="0" fontId="22" fillId="7" borderId="0" xfId="0" applyFont="1" applyFill="1" applyProtection="1">
      <protection hidden="1"/>
    </xf>
    <xf numFmtId="14" fontId="0" fillId="2" borderId="24" xfId="0" applyNumberFormat="1" applyFill="1" applyBorder="1" applyProtection="1"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5" fillId="0" borderId="0" xfId="0" applyFont="1" applyAlignment="1">
      <alignment vertical="center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14" fontId="0" fillId="2" borderId="24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0" fontId="0" fillId="5" borderId="29" xfId="0" applyFill="1" applyBorder="1" applyProtection="1">
      <protection hidden="1"/>
    </xf>
    <xf numFmtId="49" fontId="0" fillId="0" borderId="0" xfId="0" applyNumberFormat="1" applyAlignment="1" applyProtection="1">
      <alignment horizontal="center"/>
      <protection hidden="1"/>
    </xf>
    <xf numFmtId="14" fontId="0" fillId="9" borderId="0" xfId="0" applyNumberFormat="1" applyFill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hidden="1"/>
    </xf>
    <xf numFmtId="0" fontId="3" fillId="0" borderId="0" xfId="1" applyFill="1" applyBorder="1" applyAlignment="1" applyProtection="1">
      <alignment horizontal="center"/>
      <protection hidden="1"/>
    </xf>
    <xf numFmtId="7" fontId="2" fillId="0" borderId="26" xfId="2" applyNumberFormat="1" applyFont="1" applyFill="1" applyBorder="1" applyProtection="1">
      <protection hidden="1"/>
    </xf>
    <xf numFmtId="7" fontId="0" fillId="0" borderId="26" xfId="2" applyNumberFormat="1" applyFont="1" applyFill="1" applyBorder="1" applyProtection="1">
      <protection hidden="1"/>
    </xf>
    <xf numFmtId="0" fontId="0" fillId="5" borderId="17" xfId="0" applyFill="1" applyBorder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0" fillId="0" borderId="16" xfId="0" applyBorder="1" applyProtection="1">
      <protection hidden="1"/>
    </xf>
    <xf numFmtId="165" fontId="0" fillId="0" borderId="16" xfId="0" applyNumberFormat="1" applyBorder="1" applyAlignment="1" applyProtection="1">
      <alignment horizontal="center"/>
      <protection hidden="1"/>
    </xf>
    <xf numFmtId="165" fontId="0" fillId="0" borderId="16" xfId="0" applyNumberFormat="1" applyBorder="1" applyAlignment="1" applyProtection="1">
      <alignment horizontal="center" vertical="top"/>
      <protection hidden="1"/>
    </xf>
    <xf numFmtId="0" fontId="28" fillId="0" borderId="16" xfId="0" applyFont="1" applyBorder="1" applyAlignment="1" applyProtection="1">
      <alignment horizontal="left"/>
      <protection hidden="1"/>
    </xf>
    <xf numFmtId="0" fontId="28" fillId="0" borderId="16" xfId="0" applyFont="1" applyBorder="1" applyAlignment="1">
      <alignment horizontal="left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23" fillId="0" borderId="12" xfId="0" applyFont="1" applyBorder="1" applyAlignment="1" applyProtection="1">
      <alignment horizontal="center"/>
      <protection hidden="1"/>
    </xf>
    <xf numFmtId="167" fontId="15" fillId="5" borderId="30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6" fillId="2" borderId="12" xfId="0" applyFont="1" applyFill="1" applyBorder="1" applyProtection="1"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right" wrapText="1"/>
      <protection hidden="1"/>
    </xf>
    <xf numFmtId="0" fontId="26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166" fontId="0" fillId="2" borderId="13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27" fillId="5" borderId="16" xfId="0" applyFont="1" applyFill="1" applyBorder="1" applyAlignment="1" applyProtection="1">
      <alignment horizontal="center" wrapText="1"/>
      <protection hidden="1"/>
    </xf>
    <xf numFmtId="0" fontId="14" fillId="0" borderId="11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165" fontId="0" fillId="0" borderId="0" xfId="0" applyNumberFormat="1" applyProtection="1">
      <protection hidden="1"/>
    </xf>
    <xf numFmtId="165" fontId="0" fillId="0" borderId="8" xfId="0" applyNumberFormat="1" applyBorder="1" applyProtection="1">
      <protection hidden="1"/>
    </xf>
    <xf numFmtId="165" fontId="0" fillId="0" borderId="9" xfId="0" applyNumberFormat="1" applyBorder="1" applyProtection="1">
      <protection hidden="1"/>
    </xf>
    <xf numFmtId="0" fontId="0" fillId="0" borderId="9" xfId="0" applyBorder="1" applyProtection="1">
      <protection hidden="1"/>
    </xf>
    <xf numFmtId="165" fontId="0" fillId="0" borderId="10" xfId="0" applyNumberFormat="1" applyBorder="1" applyProtection="1">
      <protection hidden="1"/>
    </xf>
    <xf numFmtId="0" fontId="0" fillId="0" borderId="11" xfId="0" applyBorder="1" applyProtection="1">
      <protection hidden="1"/>
    </xf>
    <xf numFmtId="0" fontId="0" fillId="9" borderId="0" xfId="0" applyFill="1" applyProtection="1"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Alignment="1">
      <alignment wrapText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165" fontId="0" fillId="0" borderId="15" xfId="0" applyNumberFormat="1" applyBorder="1" applyProtection="1">
      <protection locked="0"/>
    </xf>
    <xf numFmtId="0" fontId="0" fillId="5" borderId="27" xfId="0" applyFill="1" applyBorder="1" applyAlignment="1" applyProtection="1">
      <alignment horizontal="left"/>
      <protection hidden="1"/>
    </xf>
    <xf numFmtId="0" fontId="0" fillId="5" borderId="28" xfId="0" applyFill="1" applyBorder="1" applyAlignment="1" applyProtection="1">
      <alignment horizontal="left"/>
      <protection hidden="1"/>
    </xf>
    <xf numFmtId="165" fontId="27" fillId="5" borderId="19" xfId="0" applyNumberFormat="1" applyFont="1" applyFill="1" applyBorder="1" applyAlignment="1" applyProtection="1">
      <alignment horizontal="left"/>
      <protection hidden="1"/>
    </xf>
    <xf numFmtId="0" fontId="27" fillId="0" borderId="20" xfId="0" applyFont="1" applyBorder="1" applyProtection="1">
      <protection hidden="1"/>
    </xf>
    <xf numFmtId="0" fontId="27" fillId="0" borderId="21" xfId="0" applyFont="1" applyBorder="1" applyProtection="1">
      <protection hidden="1"/>
    </xf>
    <xf numFmtId="0" fontId="27" fillId="5" borderId="30" xfId="0" applyFont="1" applyFill="1" applyBorder="1" applyAlignment="1" applyProtection="1">
      <alignment horizontal="left" vertical="top"/>
      <protection hidden="1"/>
    </xf>
    <xf numFmtId="0" fontId="5" fillId="5" borderId="30" xfId="0" applyFont="1" applyFill="1" applyBorder="1" applyAlignment="1" applyProtection="1">
      <alignment horizontal="left"/>
      <protection hidden="1"/>
    </xf>
    <xf numFmtId="0" fontId="5" fillId="5" borderId="31" xfId="0" applyFont="1" applyFill="1" applyBorder="1" applyAlignment="1" applyProtection="1">
      <alignment horizontal="left"/>
      <protection hidden="1"/>
    </xf>
    <xf numFmtId="165" fontId="0" fillId="0" borderId="6" xfId="0" applyNumberFormat="1" applyBorder="1" applyProtection="1">
      <protection hidden="1"/>
    </xf>
    <xf numFmtId="0" fontId="0" fillId="0" borderId="7" xfId="0" applyBorder="1" applyProtection="1">
      <protection hidden="1"/>
    </xf>
    <xf numFmtId="0" fontId="24" fillId="2" borderId="13" xfId="0" applyFont="1" applyFill="1" applyBorder="1" applyAlignment="1" applyProtection="1">
      <alignment wrapText="1"/>
      <protection locked="0"/>
    </xf>
    <xf numFmtId="0" fontId="24" fillId="2" borderId="15" xfId="0" applyFont="1" applyFill="1" applyBorder="1" applyAlignment="1" applyProtection="1">
      <alignment wrapText="1"/>
      <protection locked="0"/>
    </xf>
    <xf numFmtId="0" fontId="26" fillId="0" borderId="13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1" fillId="11" borderId="0" xfId="0" applyFont="1" applyFill="1" applyProtection="1">
      <protection hidden="1"/>
    </xf>
    <xf numFmtId="0" fontId="0" fillId="11" borderId="0" xfId="0" applyFill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" fillId="11" borderId="0" xfId="0" applyFont="1" applyFill="1"/>
    <xf numFmtId="0" fontId="0" fillId="11" borderId="0" xfId="0" applyFill="1"/>
    <xf numFmtId="0" fontId="13" fillId="0" borderId="0" xfId="0" applyFont="1" applyAlignment="1" applyProtection="1">
      <alignment horizontal="righ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26" xfId="0" applyBorder="1" applyProtection="1">
      <protection hidden="1"/>
    </xf>
    <xf numFmtId="0" fontId="0" fillId="0" borderId="26" xfId="0" applyBorder="1"/>
    <xf numFmtId="165" fontId="0" fillId="10" borderId="13" xfId="0" applyNumberFormat="1" applyFill="1" applyBorder="1" applyAlignment="1" applyProtection="1">
      <alignment horizontal="center"/>
      <protection hidden="1"/>
    </xf>
    <xf numFmtId="0" fontId="0" fillId="10" borderId="14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0" borderId="0" xfId="0" applyAlignment="1" applyProtection="1">
      <alignment horizontal="center" wrapText="1"/>
      <protection hidden="1"/>
    </xf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4" fontId="24" fillId="2" borderId="13" xfId="0" applyNumberFormat="1" applyFont="1" applyFill="1" applyBorder="1" applyProtection="1">
      <protection locked="0"/>
    </xf>
    <xf numFmtId="0" fontId="24" fillId="2" borderId="15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" fillId="0" borderId="25" xfId="0" applyFont="1" applyBorder="1" applyAlignment="1" applyProtection="1">
      <alignment horizontal="center" wrapText="1"/>
      <protection hidden="1"/>
    </xf>
    <xf numFmtId="0" fontId="0" fillId="0" borderId="25" xfId="0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3" fillId="0" borderId="4" xfId="0" applyFont="1" applyBorder="1" applyAlignment="1" applyProtection="1">
      <alignment horizontal="center"/>
      <protection hidden="1"/>
    </xf>
    <xf numFmtId="0" fontId="0" fillId="8" borderId="32" xfId="0" applyFill="1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24" fillId="2" borderId="13" xfId="0" applyFont="1" applyFill="1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FFCC"/>
      <color rgb="FF66CCFF"/>
      <color rgb="FF33CCFF"/>
      <color rgb="FFC0E6F5"/>
      <color rgb="FF00CCFF"/>
      <color rgb="FFCBE2E3"/>
      <color rgb="FF0432FF"/>
      <color rgb="FF092AD1"/>
      <color rgb="FFEAEAEA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FD10-15DD-4AC1-8C93-6EB6486DDBDD}">
  <sheetPr codeName="Sheet3">
    <tabColor rgb="FFFFC000"/>
  </sheetPr>
  <dimension ref="A1:P44"/>
  <sheetViews>
    <sheetView tabSelected="1" zoomScale="150" zoomScaleNormal="150" workbookViewId="0">
      <selection activeCell="C2" sqref="C2"/>
    </sheetView>
  </sheetViews>
  <sheetFormatPr defaultColWidth="8.88671875" defaultRowHeight="14.4"/>
  <cols>
    <col min="1" max="1" width="9.109375" style="1" customWidth="1"/>
    <col min="2" max="2" width="11" style="1" customWidth="1"/>
    <col min="3" max="3" width="10.33203125" style="1" customWidth="1"/>
    <col min="4" max="4" width="12.109375" style="1" customWidth="1"/>
    <col min="5" max="5" width="8.109375" style="1" customWidth="1"/>
    <col min="6" max="6" width="12.5546875" style="1" customWidth="1"/>
    <col min="7" max="7" width="14.6640625" style="1" customWidth="1"/>
    <col min="8" max="8" width="15" style="3" customWidth="1"/>
    <col min="9" max="9" width="1" style="1" customWidth="1"/>
    <col min="10" max="10" width="13.109375" style="1" customWidth="1"/>
    <col min="11" max="11" width="8.88671875" style="33" hidden="1" customWidth="1"/>
    <col min="12" max="16384" width="8.88671875" style="1"/>
  </cols>
  <sheetData>
    <row r="1" spans="1:16" ht="22.2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6" ht="15" customHeight="1">
      <c r="A2" s="109" t="s">
        <v>1</v>
      </c>
      <c r="B2" s="110"/>
      <c r="C2" s="76"/>
      <c r="D2" s="2"/>
      <c r="E2" s="2"/>
      <c r="F2" s="111" t="s">
        <v>2</v>
      </c>
      <c r="G2" s="112"/>
      <c r="H2" s="113"/>
      <c r="I2" s="114"/>
      <c r="J2" s="115"/>
    </row>
    <row r="3" spans="1:16" ht="15" customHeight="1">
      <c r="A3" s="74" t="s">
        <v>4</v>
      </c>
      <c r="B3" s="19"/>
      <c r="C3" s="19"/>
      <c r="D3" s="19"/>
    </row>
    <row r="4" spans="1:16">
      <c r="A4" s="5" t="s">
        <v>3</v>
      </c>
      <c r="C4" s="132"/>
      <c r="D4" s="133"/>
      <c r="E4" s="133"/>
      <c r="F4" s="133"/>
      <c r="G4" s="134"/>
      <c r="H4" s="3" t="s">
        <v>102</v>
      </c>
      <c r="I4" s="123">
        <f>Borrower1!J93</f>
        <v>0</v>
      </c>
      <c r="J4" s="124"/>
    </row>
    <row r="5" spans="1:16">
      <c r="A5" s="5" t="s">
        <v>56</v>
      </c>
      <c r="C5" s="132"/>
      <c r="D5" s="133"/>
      <c r="E5" s="133"/>
      <c r="F5" s="133"/>
      <c r="G5" s="134"/>
      <c r="H5" s="3" t="s">
        <v>102</v>
      </c>
      <c r="I5" s="123">
        <f>Borrower2!J93</f>
        <v>0</v>
      </c>
      <c r="J5" s="125"/>
    </row>
    <row r="6" spans="1:16">
      <c r="A6" s="5" t="s">
        <v>62</v>
      </c>
      <c r="C6" s="132"/>
      <c r="D6" s="133"/>
      <c r="E6" s="133"/>
      <c r="F6" s="133"/>
      <c r="G6" s="134"/>
      <c r="H6" s="3" t="s">
        <v>102</v>
      </c>
      <c r="I6" s="123">
        <f>Borrower3!J93</f>
        <v>0</v>
      </c>
      <c r="J6" s="125"/>
    </row>
    <row r="7" spans="1:16">
      <c r="A7" s="5" t="s">
        <v>66</v>
      </c>
      <c r="C7" s="132"/>
      <c r="D7" s="133"/>
      <c r="E7" s="133"/>
      <c r="F7" s="133"/>
      <c r="G7" s="134"/>
      <c r="H7" s="3" t="s">
        <v>102</v>
      </c>
      <c r="I7" s="126">
        <f>Borrower4!J93</f>
        <v>0</v>
      </c>
      <c r="J7" s="127"/>
    </row>
    <row r="8" spans="1:16" s="33" customFormat="1" ht="15" thickBot="1">
      <c r="A8" s="97"/>
      <c r="B8" s="97"/>
      <c r="C8" s="97"/>
      <c r="D8" s="97"/>
      <c r="E8" s="97"/>
      <c r="F8" s="97"/>
      <c r="G8" s="97"/>
      <c r="H8" s="21" t="s">
        <v>73</v>
      </c>
      <c r="I8" s="123">
        <f>Borrower1!J104+Borrower2!J104+Borrower3!J104+Borrower4!J104</f>
        <v>0</v>
      </c>
      <c r="J8" s="125"/>
      <c r="L8" s="1"/>
      <c r="M8" s="1"/>
      <c r="N8" s="1"/>
      <c r="O8" s="1"/>
      <c r="P8" s="1"/>
    </row>
    <row r="9" spans="1:16" s="33" customFormat="1" ht="15" thickBot="1">
      <c r="A9" s="97"/>
      <c r="B9" s="97"/>
      <c r="C9" s="97"/>
      <c r="D9" s="97"/>
      <c r="E9" s="97"/>
      <c r="F9" s="97"/>
      <c r="G9" s="97"/>
      <c r="H9" s="21" t="s">
        <v>74</v>
      </c>
      <c r="I9" s="145">
        <f>SUM(I4:J8)</f>
        <v>0</v>
      </c>
      <c r="J9" s="146"/>
      <c r="L9" s="1"/>
      <c r="M9" s="1"/>
      <c r="N9" s="1"/>
      <c r="O9" s="1"/>
      <c r="P9" s="1"/>
    </row>
    <row r="10" spans="1:16" s="33" customFormat="1">
      <c r="A10" s="97"/>
      <c r="B10" s="97"/>
      <c r="C10" s="97"/>
      <c r="D10" s="97"/>
      <c r="E10" s="97"/>
      <c r="F10" s="97"/>
      <c r="G10" s="97"/>
      <c r="H10" s="21"/>
      <c r="L10" s="1"/>
      <c r="M10" s="1"/>
      <c r="N10" s="1"/>
      <c r="O10" s="1"/>
      <c r="P10" s="1"/>
    </row>
    <row r="11" spans="1:16">
      <c r="A11" s="97"/>
      <c r="B11" s="97"/>
      <c r="C11" s="97"/>
      <c r="D11" s="97"/>
      <c r="E11" s="97"/>
      <c r="F11" s="97"/>
      <c r="G11" s="97"/>
      <c r="H11" s="21"/>
      <c r="I11" s="98"/>
    </row>
    <row r="13" spans="1:16" ht="14.4" customHeight="1">
      <c r="B13" s="21" t="s">
        <v>75</v>
      </c>
      <c r="C13" s="116"/>
      <c r="D13" s="117"/>
      <c r="F13" s="26"/>
      <c r="G13" s="28" t="s">
        <v>76</v>
      </c>
      <c r="H13" s="28" t="s">
        <v>77</v>
      </c>
      <c r="I13" s="118" t="str">
        <f>IF(OR(ISBLANK(H14),ISBLANK(C15)),"Incomplete",IF(AND(H14&gt;C13,H14&gt;C15),"Exceeds 100% AMI &amp; CHFA Limit",IF(H14&gt;C13,"Exceeds 100% AMI",IF(H14&gt;C15,"STOP! Exceeds CHFA Limit",""))))</f>
        <v>Incomplete</v>
      </c>
      <c r="J13" s="119"/>
      <c r="M13" s="91"/>
    </row>
    <row r="14" spans="1:16">
      <c r="B14" s="21" t="s">
        <v>78</v>
      </c>
      <c r="C14" s="122">
        <f>C13*0.8</f>
        <v>0</v>
      </c>
      <c r="D14" s="122"/>
      <c r="F14" s="90" t="s">
        <v>79</v>
      </c>
      <c r="G14" s="27">
        <f>I9</f>
        <v>0</v>
      </c>
      <c r="H14" s="27">
        <f>ROUND(G14*12,2)</f>
        <v>0</v>
      </c>
      <c r="I14" s="120"/>
      <c r="J14" s="121"/>
    </row>
    <row r="15" spans="1:16">
      <c r="B15" s="21" t="s">
        <v>80</v>
      </c>
      <c r="C15" s="135"/>
      <c r="D15" s="136"/>
      <c r="F15" s="137" t="s">
        <v>81</v>
      </c>
      <c r="G15" s="138"/>
      <c r="H15" s="139" t="str">
        <f>IF(ISBLANK(C13),"incomplete",IF(OR(H14&lt;C14,H14=C14),"$25,000",IF(AND(H14&gt;C14,H14&lt;C13),"$18,750",IF(H14&gt;C13,"NOT ELIGIBLE FOR TTO"))))</f>
        <v>incomplete</v>
      </c>
      <c r="I15" s="140"/>
      <c r="J15" s="141"/>
    </row>
    <row r="16" spans="1:16">
      <c r="B16" s="21" t="s">
        <v>103</v>
      </c>
      <c r="C16" s="135"/>
      <c r="D16" s="134"/>
      <c r="F16" s="83" t="s">
        <v>82</v>
      </c>
      <c r="G16" s="103" t="str">
        <f>IF(OR(G14=0,C16=0),"Incomplete",C16/G14)</f>
        <v>Incomplete</v>
      </c>
      <c r="H16" s="142" t="str">
        <f>IF(OR(H14&gt;C15,H14&gt;C13),"NOT ELIGIBLE",IF(OR(I9=0,G16="Incomplete"),"Incomplete",IF(G16&gt;=30%,"eligible for max TTO above",IF(AND(G16&lt;30%,G16&gt;0),"ratio not eligible for TTO",IF(OR(G16&lt;1,I9&lt;1),"incomplete")))))</f>
        <v>Incomplete</v>
      </c>
      <c r="I16" s="143"/>
      <c r="J16" s="144"/>
    </row>
    <row r="17" spans="1:16">
      <c r="B17" s="21"/>
      <c r="C17" s="98"/>
      <c r="F17" s="92"/>
      <c r="G17" s="93"/>
      <c r="H17" s="94"/>
      <c r="I17" s="95"/>
      <c r="J17" s="96"/>
    </row>
    <row r="18" spans="1:16">
      <c r="B18" s="21"/>
      <c r="C18" s="98"/>
      <c r="G18" s="59"/>
      <c r="H18" s="60"/>
      <c r="I18" s="20"/>
      <c r="J18" s="20"/>
    </row>
    <row r="19" spans="1:16">
      <c r="C19" s="130"/>
      <c r="D19" s="130"/>
      <c r="E19" s="20"/>
    </row>
    <row r="20" spans="1:16">
      <c r="A20" s="1" t="s">
        <v>83</v>
      </c>
      <c r="C20" s="128"/>
      <c r="D20" s="128"/>
      <c r="F20" s="1" t="s">
        <v>84</v>
      </c>
      <c r="G20" s="85">
        <f ca="1">TODAY()</f>
        <v>46045</v>
      </c>
      <c r="H20" s="31"/>
      <c r="I20" s="31"/>
      <c r="J20" s="97"/>
    </row>
    <row r="21" spans="1:16">
      <c r="A21" s="1" t="s">
        <v>85</v>
      </c>
      <c r="H21" s="1"/>
    </row>
    <row r="22" spans="1:16">
      <c r="A22" s="129"/>
      <c r="B22" s="129"/>
      <c r="C22" s="129"/>
      <c r="D22" s="129"/>
      <c r="E22" s="129"/>
      <c r="F22" s="129"/>
      <c r="G22" s="129"/>
      <c r="H22" s="129"/>
      <c r="I22" s="129"/>
      <c r="J22" s="129"/>
    </row>
    <row r="23" spans="1:16">
      <c r="A23" s="129"/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6" ht="90.75" customHeight="1">
      <c r="A24" s="129"/>
      <c r="B24" s="129"/>
      <c r="C24" s="129"/>
      <c r="D24" s="129"/>
      <c r="E24" s="129"/>
      <c r="F24" s="129"/>
      <c r="G24" s="129"/>
      <c r="H24" s="129"/>
      <c r="I24" s="129"/>
      <c r="J24" s="129"/>
    </row>
    <row r="26" spans="1:16" s="33" customFormat="1">
      <c r="A26" s="42" t="s">
        <v>86</v>
      </c>
      <c r="B26" s="1"/>
      <c r="C26" s="1"/>
      <c r="D26" s="1"/>
      <c r="E26" s="1"/>
      <c r="F26" s="1"/>
      <c r="G26" s="1"/>
      <c r="H26" s="20"/>
      <c r="I26" s="1"/>
      <c r="J26" s="1"/>
      <c r="L26" s="1"/>
      <c r="M26" s="1"/>
      <c r="N26" s="1"/>
      <c r="O26" s="1"/>
      <c r="P26" s="1"/>
    </row>
    <row r="27" spans="1:16" s="33" customFormat="1">
      <c r="A27" s="5" t="s">
        <v>87</v>
      </c>
      <c r="B27" s="1"/>
      <c r="C27" s="1"/>
      <c r="D27" s="1"/>
      <c r="E27" s="1"/>
      <c r="F27" s="1"/>
      <c r="G27" s="1"/>
      <c r="H27" s="3"/>
      <c r="I27" s="1"/>
      <c r="J27" s="1"/>
      <c r="L27" s="1"/>
      <c r="M27" s="1"/>
      <c r="N27" s="1"/>
      <c r="O27" s="1"/>
      <c r="P27" s="1"/>
    </row>
    <row r="28" spans="1:16" s="33" customFormat="1">
      <c r="A28" s="1" t="s">
        <v>106</v>
      </c>
      <c r="B28" s="1"/>
      <c r="C28" s="1"/>
      <c r="D28" s="1"/>
      <c r="E28" s="1"/>
      <c r="F28" s="1"/>
      <c r="G28" s="1"/>
      <c r="H28" s="3"/>
      <c r="I28" s="1"/>
      <c r="J28" s="1"/>
      <c r="L28" s="1"/>
      <c r="M28" s="1"/>
      <c r="N28" s="1"/>
      <c r="O28" s="1"/>
      <c r="P28" s="1"/>
    </row>
    <row r="29" spans="1:16" s="33" customFormat="1">
      <c r="A29" s="1" t="s">
        <v>105</v>
      </c>
      <c r="B29" s="1"/>
      <c r="C29" s="1"/>
      <c r="D29" s="1"/>
      <c r="E29" s="1"/>
      <c r="F29" s="1"/>
      <c r="G29" s="1"/>
      <c r="H29" s="3"/>
      <c r="I29" s="1"/>
      <c r="J29" s="1"/>
      <c r="L29" s="1"/>
      <c r="M29" s="1"/>
      <c r="N29" s="1"/>
      <c r="O29" s="1"/>
      <c r="P29" s="1"/>
    </row>
    <row r="30" spans="1:16" s="33" customFormat="1">
      <c r="A30" s="130" t="s">
        <v>88</v>
      </c>
      <c r="B30" s="131"/>
      <c r="C30" s="131"/>
      <c r="D30" s="131"/>
      <c r="E30" s="131"/>
      <c r="F30" s="131"/>
      <c r="G30" s="131"/>
      <c r="H30" s="131"/>
      <c r="I30" s="131"/>
      <c r="J30" s="131"/>
      <c r="L30" s="1"/>
      <c r="M30" s="1"/>
      <c r="N30" s="1"/>
      <c r="O30" s="1"/>
      <c r="P30" s="1"/>
    </row>
    <row r="31" spans="1:16" s="33" customForma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L31" s="1"/>
      <c r="M31" s="1"/>
      <c r="N31" s="1"/>
      <c r="O31" s="1"/>
      <c r="P31" s="1"/>
    </row>
    <row r="32" spans="1:16" s="33" customFormat="1">
      <c r="A32" s="1" t="s">
        <v>104</v>
      </c>
      <c r="B32" s="101"/>
      <c r="C32" s="101"/>
      <c r="D32" s="101"/>
      <c r="E32" s="101"/>
      <c r="F32" s="101"/>
      <c r="G32" s="101"/>
      <c r="H32" s="101"/>
      <c r="I32" s="101"/>
      <c r="J32" s="101"/>
      <c r="L32" s="1"/>
      <c r="M32" s="1"/>
      <c r="N32" s="1"/>
      <c r="O32" s="1"/>
      <c r="P32" s="1"/>
    </row>
    <row r="33" spans="1:16" s="33" customFormat="1">
      <c r="A33" s="1" t="s">
        <v>107</v>
      </c>
      <c r="B33" s="101"/>
      <c r="C33" s="101"/>
      <c r="D33" s="101"/>
      <c r="E33" s="101"/>
      <c r="F33" s="101"/>
      <c r="G33" s="101"/>
      <c r="H33" s="101"/>
      <c r="I33" s="101"/>
      <c r="J33" s="101"/>
      <c r="L33" s="1"/>
      <c r="M33" s="1"/>
      <c r="N33" s="1"/>
      <c r="O33" s="1"/>
      <c r="P33" s="1"/>
    </row>
    <row r="34" spans="1:16" s="33" customFormat="1">
      <c r="A34" s="1" t="s">
        <v>89</v>
      </c>
      <c r="B34" s="1"/>
      <c r="C34" s="1"/>
      <c r="D34" s="1"/>
      <c r="E34" s="1"/>
      <c r="F34" s="1"/>
      <c r="G34" s="1"/>
      <c r="H34" s="3"/>
      <c r="I34" s="1"/>
      <c r="J34" s="1"/>
      <c r="L34" s="1"/>
      <c r="M34" s="1"/>
      <c r="N34" s="1"/>
      <c r="O34" s="1"/>
      <c r="P34" s="1"/>
    </row>
    <row r="35" spans="1:16" s="33" customFormat="1">
      <c r="A35" s="1"/>
      <c r="B35" s="3" t="s">
        <v>90</v>
      </c>
      <c r="C35" s="1"/>
      <c r="D35" s="3" t="s">
        <v>91</v>
      </c>
      <c r="E35" s="1"/>
      <c r="F35" s="1"/>
      <c r="G35" s="1"/>
      <c r="H35" s="3"/>
      <c r="I35" s="1"/>
      <c r="J35" s="1"/>
      <c r="L35" s="1"/>
      <c r="M35" s="1"/>
      <c r="N35" s="1"/>
      <c r="O35" s="1"/>
      <c r="P35" s="1"/>
    </row>
    <row r="36" spans="1:16" s="33" customFormat="1">
      <c r="A36" s="1"/>
      <c r="B36" s="3">
        <v>52</v>
      </c>
      <c r="C36" s="3" t="s">
        <v>92</v>
      </c>
      <c r="D36" s="84" t="s">
        <v>93</v>
      </c>
      <c r="E36" s="1"/>
      <c r="F36" s="1"/>
      <c r="G36" s="1"/>
      <c r="H36" s="3"/>
      <c r="I36" s="1"/>
      <c r="J36" s="1"/>
      <c r="L36" s="1"/>
      <c r="M36" s="1"/>
      <c r="N36" s="1"/>
      <c r="O36" s="1"/>
      <c r="P36" s="1"/>
    </row>
    <row r="37" spans="1:16" s="33" customFormat="1">
      <c r="A37" s="1"/>
      <c r="B37" s="3">
        <v>26</v>
      </c>
      <c r="C37" s="3" t="s">
        <v>92</v>
      </c>
      <c r="D37" s="84" t="s">
        <v>94</v>
      </c>
      <c r="E37" s="1"/>
      <c r="F37" s="1"/>
      <c r="G37" s="1"/>
      <c r="H37" s="3"/>
      <c r="I37" s="1"/>
      <c r="J37" s="1"/>
      <c r="L37" s="1"/>
      <c r="M37" s="1"/>
      <c r="N37" s="1"/>
      <c r="O37" s="1"/>
      <c r="P37" s="1"/>
    </row>
    <row r="38" spans="1:16" s="33" customFormat="1">
      <c r="A38" s="1"/>
      <c r="B38" s="3">
        <v>24</v>
      </c>
      <c r="C38" s="3" t="s">
        <v>92</v>
      </c>
      <c r="D38" s="84" t="s">
        <v>95</v>
      </c>
      <c r="E38" s="1"/>
      <c r="F38" s="1"/>
      <c r="G38" s="1"/>
      <c r="H38" s="3"/>
      <c r="I38" s="1"/>
      <c r="J38" s="1"/>
      <c r="L38" s="1"/>
      <c r="M38" s="1"/>
      <c r="N38" s="1"/>
      <c r="O38" s="1"/>
      <c r="P38" s="1"/>
    </row>
    <row r="39" spans="1:16" s="33" customFormat="1">
      <c r="A39" s="1"/>
      <c r="B39" s="3">
        <v>22</v>
      </c>
      <c r="C39" s="3" t="s">
        <v>92</v>
      </c>
      <c r="D39" s="84" t="s">
        <v>96</v>
      </c>
      <c r="E39" s="1"/>
      <c r="F39" s="1"/>
      <c r="G39" s="1"/>
      <c r="H39" s="3"/>
      <c r="I39" s="1"/>
      <c r="J39" s="1"/>
      <c r="L39" s="1"/>
      <c r="M39" s="1"/>
      <c r="N39" s="1"/>
      <c r="O39" s="1"/>
      <c r="P39" s="1"/>
    </row>
    <row r="40" spans="1:16" s="33" customFormat="1">
      <c r="A40" s="1"/>
      <c r="B40" s="3">
        <v>21</v>
      </c>
      <c r="C40" s="3" t="s">
        <v>92</v>
      </c>
      <c r="D40" s="84" t="s">
        <v>97</v>
      </c>
      <c r="E40" s="1"/>
      <c r="F40" s="1"/>
      <c r="G40" s="1"/>
      <c r="H40" s="3"/>
      <c r="I40" s="1"/>
      <c r="J40" s="1"/>
      <c r="L40" s="1"/>
      <c r="M40" s="1"/>
      <c r="N40" s="1"/>
      <c r="O40" s="1"/>
      <c r="P40" s="1"/>
    </row>
    <row r="41" spans="1:16" s="33" customFormat="1">
      <c r="A41" s="1"/>
      <c r="B41" s="3">
        <v>12</v>
      </c>
      <c r="C41" s="3" t="s">
        <v>92</v>
      </c>
      <c r="D41" s="3">
        <v>1</v>
      </c>
      <c r="E41" s="1"/>
      <c r="F41" s="1"/>
      <c r="G41" s="1"/>
      <c r="H41" s="3"/>
      <c r="I41" s="1"/>
      <c r="J41" s="1"/>
      <c r="L41" s="1"/>
      <c r="M41" s="1"/>
      <c r="N41" s="1"/>
      <c r="O41" s="1"/>
      <c r="P41" s="1"/>
    </row>
    <row r="42" spans="1:16" s="33" customFormat="1">
      <c r="A42" s="1"/>
      <c r="B42" s="104">
        <v>2</v>
      </c>
      <c r="C42" s="104" t="s">
        <v>92</v>
      </c>
      <c r="D42" s="104">
        <v>6</v>
      </c>
      <c r="E42" s="1"/>
      <c r="F42" s="1"/>
      <c r="G42" s="1"/>
      <c r="H42" s="3"/>
      <c r="I42" s="1"/>
      <c r="J42" s="1"/>
      <c r="L42" s="1"/>
      <c r="M42" s="1"/>
      <c r="N42" s="1"/>
      <c r="O42" s="1"/>
      <c r="P42" s="1"/>
    </row>
    <row r="43" spans="1:16" s="33" customFormat="1">
      <c r="A43" s="1"/>
      <c r="B43" s="3">
        <v>1</v>
      </c>
      <c r="C43" s="3" t="s">
        <v>92</v>
      </c>
      <c r="D43" s="3">
        <v>12</v>
      </c>
      <c r="E43" s="1"/>
      <c r="F43" s="1"/>
      <c r="G43" s="1"/>
      <c r="H43" s="3"/>
      <c r="I43" s="1"/>
      <c r="J43" s="1"/>
      <c r="L43" s="1"/>
      <c r="M43" s="1"/>
      <c r="N43" s="1"/>
      <c r="O43" s="1"/>
      <c r="P43" s="1"/>
    </row>
    <row r="44" spans="1:16" s="33" customFormat="1">
      <c r="B44" s="3"/>
      <c r="C44" s="1"/>
      <c r="D44" s="1"/>
      <c r="E44" s="1"/>
      <c r="F44" s="1"/>
      <c r="G44" s="1"/>
      <c r="H44" s="3"/>
      <c r="I44" s="1"/>
      <c r="J44" s="1"/>
      <c r="L44" s="1"/>
      <c r="M44" s="1"/>
      <c r="N44" s="1"/>
      <c r="O44" s="1"/>
      <c r="P44" s="1"/>
    </row>
  </sheetData>
  <sheetProtection algorithmName="SHA-512" hashValue="2GRdozLB2Ta3sBx6/3fX2CRpL30OD2pBOjKfpMtpRt9c/dgrCEYBGe4LZy3UzkR8s/NxJ0ZD6n7LyhmTC8AdnQ==" saltValue="lCesADJSfZAUkpQw87FlfQ==" spinCount="100000" sheet="1" formatRows="0" selectLockedCells="1"/>
  <mergeCells count="26">
    <mergeCell ref="C20:D20"/>
    <mergeCell ref="A22:J24"/>
    <mergeCell ref="A30:J31"/>
    <mergeCell ref="C4:G4"/>
    <mergeCell ref="C5:G5"/>
    <mergeCell ref="C6:G6"/>
    <mergeCell ref="C7:G7"/>
    <mergeCell ref="C15:D15"/>
    <mergeCell ref="F15:G15"/>
    <mergeCell ref="H15:J15"/>
    <mergeCell ref="C16:D16"/>
    <mergeCell ref="H16:J16"/>
    <mergeCell ref="C19:D19"/>
    <mergeCell ref="I8:J8"/>
    <mergeCell ref="I9:J9"/>
    <mergeCell ref="A1:J1"/>
    <mergeCell ref="A2:B2"/>
    <mergeCell ref="F2:G2"/>
    <mergeCell ref="H2:J2"/>
    <mergeCell ref="C13:D13"/>
    <mergeCell ref="I13:J14"/>
    <mergeCell ref="C14:D14"/>
    <mergeCell ref="I4:J4"/>
    <mergeCell ref="I5:J5"/>
    <mergeCell ref="I6:J6"/>
    <mergeCell ref="I7:J7"/>
  </mergeCells>
  <dataValidations disablePrompts="1" count="1">
    <dataValidation type="list" allowBlank="1" showInputMessage="1" showErrorMessage="1" sqref="C13:D13" xr:uid="{FDA0910A-0C2E-4FD1-A022-843D10686AE9}">
      <formula1>"108700,110000,110300,110400,111400,113200,113700,114200,116400,122400,126600,145700,148900"</formula1>
    </dataValidation>
  </dataValidations>
  <pageMargins left="0.17" right="0" top="0.17" bottom="0.17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27C0-A3F5-422D-A6F5-E725B6BC03F0}">
  <sheetPr codeName="Sheet4">
    <tabColor theme="6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3" hidden="1" customWidth="1"/>
    <col min="12" max="12" width="6" style="1" customWidth="1"/>
    <col min="13" max="16384" width="8.88671875" style="1"/>
  </cols>
  <sheetData>
    <row r="1" spans="1:16" ht="22.2" customHeight="1">
      <c r="A1" s="108" t="s">
        <v>98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6" ht="15" customHeight="1">
      <c r="A2" s="109" t="s">
        <v>1</v>
      </c>
      <c r="B2" s="110"/>
      <c r="C2" s="102" t="str">
        <f>IF(Summary!C2="","",Summary!C2)</f>
        <v/>
      </c>
      <c r="D2" s="2"/>
      <c r="E2" s="2"/>
      <c r="F2" s="111" t="s">
        <v>2</v>
      </c>
      <c r="G2" s="112"/>
      <c r="H2" s="149" t="str">
        <f>IF(Summary!H2="","",Summary!H2)</f>
        <v/>
      </c>
      <c r="I2" s="150"/>
      <c r="J2" s="151"/>
    </row>
    <row r="3" spans="1:16" ht="7.2" customHeight="1"/>
    <row r="4" spans="1:16">
      <c r="A4" s="5" t="s">
        <v>3</v>
      </c>
      <c r="C4" s="152" t="str">
        <f>IF(Summary!C4="","",Summary!C4)</f>
        <v/>
      </c>
      <c r="D4" s="153"/>
      <c r="E4" s="153"/>
      <c r="F4" s="153"/>
      <c r="G4" s="154"/>
    </row>
    <row r="5" spans="1:16" ht="24" customHeight="1">
      <c r="A5" s="74" t="s">
        <v>4</v>
      </c>
      <c r="B5" s="19"/>
      <c r="C5" s="19"/>
      <c r="D5" s="19"/>
      <c r="E5" s="11" t="s">
        <v>5</v>
      </c>
      <c r="F5" s="147"/>
      <c r="G5" s="148"/>
      <c r="H5" s="21" t="s">
        <v>6</v>
      </c>
      <c r="J5" s="75"/>
    </row>
    <row r="6" spans="1:16" ht="14.4" customHeight="1">
      <c r="B6" s="157" t="s">
        <v>7</v>
      </c>
      <c r="C6" s="158"/>
      <c r="D6" s="159" t="s">
        <v>8</v>
      </c>
      <c r="H6" s="21" t="s">
        <v>9</v>
      </c>
      <c r="J6" s="80"/>
    </row>
    <row r="7" spans="1:16">
      <c r="B7" s="158"/>
      <c r="C7" s="158"/>
      <c r="D7" s="159"/>
    </row>
    <row r="8" spans="1:16">
      <c r="A8" s="30"/>
      <c r="B8" s="160"/>
      <c r="C8" s="161"/>
      <c r="D8" s="34"/>
      <c r="E8" s="4"/>
      <c r="F8" s="105" t="s">
        <v>10</v>
      </c>
      <c r="G8" s="105" t="s">
        <v>11</v>
      </c>
      <c r="H8" s="105" t="s">
        <v>12</v>
      </c>
      <c r="I8" s="5"/>
      <c r="J8" s="106" t="s">
        <v>13</v>
      </c>
    </row>
    <row r="9" spans="1:16" collapsed="1">
      <c r="A9" s="162" t="s">
        <v>14</v>
      </c>
      <c r="B9" s="163"/>
      <c r="C9" s="163"/>
      <c r="D9" s="163"/>
      <c r="E9" s="163"/>
      <c r="F9" s="163"/>
      <c r="G9" s="163"/>
      <c r="H9" s="163"/>
      <c r="I9" s="163"/>
      <c r="J9" s="163"/>
      <c r="K9" s="33" t="b">
        <v>1</v>
      </c>
    </row>
    <row r="10" spans="1:16" hidden="1" outlineLevel="1">
      <c r="A10" s="164" t="s">
        <v>15</v>
      </c>
      <c r="B10" s="99" t="s">
        <v>16</v>
      </c>
      <c r="C10" s="99" t="s">
        <v>17</v>
      </c>
      <c r="D10" s="99"/>
      <c r="E10" s="165"/>
      <c r="F10" s="166"/>
      <c r="G10" s="166"/>
      <c r="H10" s="166"/>
      <c r="I10" s="166"/>
      <c r="J10" s="166"/>
      <c r="M10" s="167" t="s">
        <v>18</v>
      </c>
      <c r="N10" s="168"/>
      <c r="O10" s="168"/>
      <c r="P10" s="168"/>
    </row>
    <row r="11" spans="1:16" hidden="1" outlineLevel="1">
      <c r="A11" s="164"/>
      <c r="B11" s="34"/>
      <c r="C11" s="35"/>
      <c r="D11" s="29">
        <f>B11*C11</f>
        <v>0</v>
      </c>
      <c r="E11" s="4"/>
      <c r="F11" s="29">
        <f>D11*B8</f>
        <v>0</v>
      </c>
      <c r="G11" s="43">
        <v>12</v>
      </c>
      <c r="H11" s="29">
        <f>F11/G11</f>
        <v>0</v>
      </c>
      <c r="M11" s="169">
        <f>D14+D19+D28+D37+D44+D51</f>
        <v>0</v>
      </c>
      <c r="N11" s="170"/>
      <c r="O11" s="170"/>
      <c r="P11" s="171"/>
    </row>
    <row r="12" spans="1:16" hidden="1" outlineLevel="1">
      <c r="A12" s="5" t="s">
        <v>19</v>
      </c>
      <c r="D12" s="55"/>
      <c r="E12" s="20" t="str">
        <f>IF(ISBLANK(B8),"",IF(B8=52,"X52",IF(B8=24,"X24",IF(B8=26,"X26",IF(B8=22,"X22",IF(B8=21,"X21",IF(B8=12,"X12",IF(B8=1,"X1"))))))))</f>
        <v/>
      </c>
      <c r="F12" s="65" t="str">
        <f>IF(OR(ISBLANK(E12),ISBLANK(B8)),"",IF(E12="x52",D12*52,IF(E12="x24",D12*24,IF(E12="x26",D12*26,IF(E12="x22",D12*22,IF(E12="x21",D12*21,IF(E12="x12",D12*12,IF(E12="x1",D12*1))))))))</f>
        <v/>
      </c>
      <c r="G12" s="44">
        <v>12</v>
      </c>
      <c r="H12" s="65" t="str">
        <f>IF(F12="","",F12/G12)</f>
        <v/>
      </c>
      <c r="J12" s="10"/>
    </row>
    <row r="13" spans="1:16" hidden="1" outlineLevel="1">
      <c r="A13" s="5" t="s">
        <v>20</v>
      </c>
      <c r="D13" s="82"/>
      <c r="G13" s="44">
        <v>12</v>
      </c>
      <c r="H13" s="65">
        <f>D13/12</f>
        <v>0</v>
      </c>
      <c r="M13" s="167" t="s">
        <v>21</v>
      </c>
      <c r="N13" s="168"/>
      <c r="O13" s="168"/>
      <c r="P13" s="168"/>
    </row>
    <row r="14" spans="1:16" hidden="1" outlineLevel="1">
      <c r="A14" s="11" t="s">
        <v>22</v>
      </c>
      <c r="B14" s="7"/>
      <c r="C14" s="100" t="s">
        <v>23</v>
      </c>
      <c r="D14" s="55"/>
      <c r="E14" s="78" t="s">
        <v>22</v>
      </c>
      <c r="F14" s="65">
        <f>D14</f>
        <v>0</v>
      </c>
      <c r="G14" s="45" t="str">
        <f>IF(ISBLANK(B8),"",IF(B8=52,D8/4.333,IF(B8=24,D8/2,IF(B8=26,D8/26*12,IF(B8=22,D8/22*12,IF(B8=21,D8/21*12,IF(B8=12,D8/12*12,IF(B8=1,D8*12))))))))</f>
        <v/>
      </c>
      <c r="H14" s="65" t="str">
        <f>IF(OR(ISBLANK(B8),ISBLANK(D8),ISBLANK(D14)),"",F14/G14)</f>
        <v/>
      </c>
      <c r="J14" s="10"/>
      <c r="M14" s="169">
        <f>D15+D20+D29+D38+D45+D52</f>
        <v>0</v>
      </c>
      <c r="N14" s="170"/>
      <c r="O14" s="170"/>
      <c r="P14" s="171"/>
    </row>
    <row r="15" spans="1:16" hidden="1" outlineLevel="1">
      <c r="A15" s="11" t="s">
        <v>24</v>
      </c>
      <c r="B15" s="8"/>
      <c r="C15" s="107"/>
      <c r="D15" s="55"/>
      <c r="E15" s="13"/>
      <c r="F15" s="66">
        <f>D15</f>
        <v>0</v>
      </c>
      <c r="G15" s="46"/>
      <c r="H15" s="66" t="str">
        <f>IF(AND(NOT(ISBLANK(F15)),NOT(ISBLANK(G15))),F15/G15,"")</f>
        <v/>
      </c>
      <c r="J15" s="10"/>
    </row>
    <row r="16" spans="1:16" ht="15" hidden="1" outlineLevel="1" thickBot="1">
      <c r="A16" s="11" t="s">
        <v>25</v>
      </c>
      <c r="B16" s="8"/>
      <c r="C16" s="12"/>
      <c r="D16" s="14"/>
      <c r="E16" s="36" t="s">
        <v>26</v>
      </c>
      <c r="F16" s="65">
        <f>SUM(F14:F15)</f>
        <v>0</v>
      </c>
      <c r="G16" s="47">
        <f>SUM(G14:G15)</f>
        <v>0</v>
      </c>
      <c r="H16" s="37" t="str">
        <f>IF(G16=0,"",F16/G16)</f>
        <v/>
      </c>
      <c r="J16" s="10"/>
    </row>
    <row r="17" spans="1:13" ht="16.2" hidden="1" outlineLevel="1" thickBot="1">
      <c r="A17" s="11"/>
      <c r="B17" s="8"/>
      <c r="C17" s="12"/>
      <c r="D17" s="14"/>
      <c r="E17" s="8"/>
      <c r="F17" s="9"/>
      <c r="G17" s="15" t="s">
        <v>27</v>
      </c>
      <c r="H17" s="56"/>
      <c r="J17" s="22">
        <f>IF(ISNUMBER(H17),H17,MAX(H11,H12,H13,H14,H15,H16))</f>
        <v>0</v>
      </c>
    </row>
    <row r="18" spans="1:13" ht="15.6" customHeight="1" collapsed="1">
      <c r="A18" s="162" t="s">
        <v>28</v>
      </c>
      <c r="B18" s="163"/>
      <c r="C18" s="163"/>
      <c r="D18" s="163"/>
      <c r="E18" s="163"/>
      <c r="F18" s="163"/>
      <c r="G18" s="163"/>
      <c r="H18" s="163"/>
      <c r="I18" s="163"/>
      <c r="J18" s="163"/>
      <c r="K18" s="33" t="b">
        <v>1</v>
      </c>
    </row>
    <row r="19" spans="1:13" hidden="1" outlineLevel="1">
      <c r="A19" s="11" t="s">
        <v>22</v>
      </c>
      <c r="B19" s="7"/>
      <c r="C19" s="100" t="s">
        <v>23</v>
      </c>
      <c r="D19" s="55"/>
      <c r="E19" s="8" t="s">
        <v>22</v>
      </c>
      <c r="F19" s="65">
        <f>D19</f>
        <v>0</v>
      </c>
      <c r="G19" s="48" t="str">
        <f>IF(ISBLANK(B8),"",IF(B8=52,D8/4.333,IF(B8=24,D8/2,IF(B8=26,D8/26*12,IF(B8=22,D8/22*12,IF(B8=21,D8/21*12,IF(B8=12,D8/12*12,IF(B8=1,D8*12))))))))</f>
        <v/>
      </c>
      <c r="H19" s="65" t="str">
        <f>IF(OR(ISBLANK(B8),ISBLANK(D8),ISBLANK(D19)),"",F19/G19)</f>
        <v/>
      </c>
      <c r="J19" s="10"/>
    </row>
    <row r="20" spans="1:13" hidden="1" outlineLevel="1">
      <c r="A20" s="11" t="s">
        <v>29</v>
      </c>
      <c r="B20" s="8"/>
      <c r="C20" s="12" t="str">
        <f>IF(C15="","",C15)</f>
        <v/>
      </c>
      <c r="D20" s="55"/>
      <c r="E20" s="13"/>
      <c r="F20" s="66">
        <f>D20</f>
        <v>0</v>
      </c>
      <c r="G20" s="49"/>
      <c r="H20" s="66" t="str">
        <f>IF(AND(NOT(ISBLANK(F20)),NOT(ISBLANK(G20))),F20/G20,"")</f>
        <v/>
      </c>
      <c r="J20" s="10"/>
    </row>
    <row r="21" spans="1:13" ht="15" hidden="1" outlineLevel="1" thickBot="1">
      <c r="A21" s="11" t="s">
        <v>25</v>
      </c>
      <c r="B21" s="8"/>
      <c r="C21" s="12"/>
      <c r="D21" s="14"/>
      <c r="E21" s="36" t="s">
        <v>26</v>
      </c>
      <c r="F21" s="65">
        <f>SUM(F19:F20)</f>
        <v>0</v>
      </c>
      <c r="G21" s="50">
        <f>SUM(G19:G20)</f>
        <v>0</v>
      </c>
      <c r="H21" s="65" t="str">
        <f>IF(G21=0,"",F21/G21)</f>
        <v/>
      </c>
      <c r="J21" s="10"/>
    </row>
    <row r="22" spans="1:13" ht="16.2" hidden="1" outlineLevel="1" thickBot="1">
      <c r="A22" s="11"/>
      <c r="B22" s="8"/>
      <c r="C22" s="12"/>
      <c r="D22" s="14"/>
      <c r="E22" s="8"/>
      <c r="F22" s="9"/>
      <c r="G22" s="15" t="s">
        <v>27</v>
      </c>
      <c r="H22" s="56"/>
      <c r="J22" s="23">
        <f>IF(ISNUMBER(H22),H22,MAX(H19,H20,H21))</f>
        <v>0</v>
      </c>
    </row>
    <row r="23" spans="1:13" ht="15" hidden="1" customHeight="1" outlineLevel="1">
      <c r="A23" s="11"/>
      <c r="B23" s="8"/>
      <c r="C23" s="12"/>
      <c r="D23" s="14"/>
      <c r="J23" s="10"/>
    </row>
    <row r="24" spans="1:13" ht="14.4" customHeight="1" collapsed="1">
      <c r="A24" s="155" t="s">
        <v>30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3" t="b">
        <v>1</v>
      </c>
      <c r="M24" s="77"/>
    </row>
    <row r="25" spans="1:13" ht="14.4" hidden="1" customHeight="1" outlineLevel="1">
      <c r="B25" s="159" t="s">
        <v>7</v>
      </c>
      <c r="C25" s="172"/>
      <c r="D25" s="159" t="s">
        <v>8</v>
      </c>
      <c r="J25" s="10"/>
    </row>
    <row r="26" spans="1:13" ht="14.4" hidden="1" customHeight="1" outlineLevel="1">
      <c r="B26" s="172"/>
      <c r="C26" s="172"/>
      <c r="D26" s="159"/>
      <c r="J26" s="10"/>
    </row>
    <row r="27" spans="1:13" hidden="1" outlineLevel="1">
      <c r="A27" s="30"/>
      <c r="B27" s="160"/>
      <c r="C27" s="161"/>
      <c r="D27" s="34"/>
      <c r="J27" s="10"/>
    </row>
    <row r="28" spans="1:13" hidden="1" outlineLevel="1">
      <c r="A28" s="11" t="s">
        <v>23</v>
      </c>
      <c r="B28" s="7"/>
      <c r="C28" s="100" t="s">
        <v>23</v>
      </c>
      <c r="D28" s="61"/>
      <c r="E28" s="8" t="s">
        <v>22</v>
      </c>
      <c r="F28" s="62">
        <f>D28</f>
        <v>0</v>
      </c>
      <c r="G28" s="48" t="str">
        <f>IF(ISBLANK(B27),"",IF(B27=52,D27/4.333,IF(B27=24,D27/2,IF(B27=26,D27/26*12,IF(B27=22,D27/22*12,IF(B27=21,D27/21*12,IF(B27=12,D27/12*12,IF(B27=1,D27*12,IF(B27=4,D27/4*12,IF(B27=2,D27/2*12))))))))))</f>
        <v/>
      </c>
      <c r="H28" s="62" t="str">
        <f>IF(OR(ISBLANK(B27),ISBLANK(D27),ISBLANK(D28)),"",F28/G28)</f>
        <v/>
      </c>
      <c r="J28" s="10"/>
    </row>
    <row r="29" spans="1:13" hidden="1" outlineLevel="1">
      <c r="A29" s="11" t="s">
        <v>31</v>
      </c>
      <c r="B29" s="8"/>
      <c r="C29" s="12" t="str">
        <f>IF(C15="","",C15)</f>
        <v/>
      </c>
      <c r="D29" s="61"/>
      <c r="E29" s="13"/>
      <c r="F29" s="63">
        <f>D29</f>
        <v>0</v>
      </c>
      <c r="G29" s="49"/>
      <c r="H29" s="63" t="str">
        <f>IF(AND(NOT(ISBLANK(F29)),NOT(ISBLANK(G29))),F29/G29,"")</f>
        <v/>
      </c>
    </row>
    <row r="30" spans="1:13" ht="15" hidden="1" outlineLevel="1" thickBot="1">
      <c r="A30" s="11" t="s">
        <v>25</v>
      </c>
      <c r="B30" s="8"/>
      <c r="C30" s="12"/>
      <c r="D30" s="14"/>
      <c r="E30" s="36" t="s">
        <v>26</v>
      </c>
      <c r="F30" s="62">
        <f>SUM(F28:F29)</f>
        <v>0</v>
      </c>
      <c r="G30" s="50">
        <f>SUM(G28:G29)</f>
        <v>0</v>
      </c>
      <c r="H30" s="62" t="str">
        <f>IF(G30=0,"",F30/G30)</f>
        <v/>
      </c>
    </row>
    <row r="31" spans="1:13" ht="16.2" hidden="1" outlineLevel="1" thickBot="1">
      <c r="A31" s="11"/>
      <c r="B31" s="8"/>
      <c r="C31" s="12"/>
      <c r="D31" s="14"/>
      <c r="E31" s="8"/>
      <c r="F31" s="9"/>
      <c r="G31" s="15" t="s">
        <v>27</v>
      </c>
      <c r="H31" s="56"/>
      <c r="J31" s="22">
        <f>IF(ISNUMBER(H31),H31,MAX(H28,H29))</f>
        <v>0</v>
      </c>
    </row>
    <row r="32" spans="1:13" hidden="1" outlineLevel="1">
      <c r="A32" s="11"/>
      <c r="B32" s="8"/>
      <c r="C32" s="12"/>
      <c r="D32" s="14"/>
    </row>
    <row r="33" spans="1:13" collapsed="1">
      <c r="A33" s="155" t="s">
        <v>32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33" t="b">
        <v>1</v>
      </c>
      <c r="M33" s="77"/>
    </row>
    <row r="34" spans="1:13" ht="14.4" hidden="1" customHeight="1" outlineLevel="1">
      <c r="B34" s="159" t="s">
        <v>7</v>
      </c>
      <c r="C34" s="159"/>
      <c r="D34" s="159" t="s">
        <v>8</v>
      </c>
    </row>
    <row r="35" spans="1:13" hidden="1" outlineLevel="1">
      <c r="B35" s="159"/>
      <c r="C35" s="159"/>
      <c r="D35" s="159"/>
    </row>
    <row r="36" spans="1:13" hidden="1" outlineLevel="1">
      <c r="A36" s="30"/>
      <c r="B36" s="160"/>
      <c r="C36" s="161"/>
      <c r="D36" s="34"/>
    </row>
    <row r="37" spans="1:13" hidden="1" outlineLevel="1">
      <c r="A37" s="11" t="s">
        <v>23</v>
      </c>
      <c r="B37" s="7"/>
      <c r="C37" s="100" t="s">
        <v>23</v>
      </c>
      <c r="D37" s="61"/>
      <c r="E37" s="8" t="s">
        <v>22</v>
      </c>
      <c r="F37" s="62">
        <f>D37</f>
        <v>0</v>
      </c>
      <c r="G37" s="48" t="str">
        <f>IF(ISBLANK(B36),"",IF(B36=52,D36/4.333,IF(B36=24,D36/2,IF(B36=26,D36/26*12,IF(B36=22,D36/22*12,IF(B36=21,D36/21*12,IF(B36=12,D36/12*12,IF(B36=1,D36*12,IF(B36=4,D36/4*12)))))))))</f>
        <v/>
      </c>
      <c r="H37" s="62" t="str">
        <f>IF(OR(ISBLANK(B36),ISBLANK(D36),ISBLANK(D37)),"",F37/G37)</f>
        <v/>
      </c>
    </row>
    <row r="38" spans="1:13" hidden="1" outlineLevel="1">
      <c r="A38" s="11" t="s">
        <v>33</v>
      </c>
      <c r="B38" s="8"/>
      <c r="C38" s="12" t="str">
        <f>IF(C15="","",C15)</f>
        <v/>
      </c>
      <c r="D38" s="61"/>
      <c r="E38" s="13"/>
      <c r="F38" s="63">
        <f>D38</f>
        <v>0</v>
      </c>
      <c r="G38" s="51"/>
      <c r="H38" s="63" t="str">
        <f>IF(AND(NOT(ISBLANK(F38)),NOT(ISBLANK(G38))),F38/G38,"")</f>
        <v/>
      </c>
    </row>
    <row r="39" spans="1:13" ht="15" hidden="1" outlineLevel="1" thickBot="1">
      <c r="A39" s="11" t="s">
        <v>25</v>
      </c>
      <c r="B39" s="8"/>
      <c r="C39" s="12"/>
      <c r="D39" s="14"/>
      <c r="E39" s="36" t="s">
        <v>26</v>
      </c>
      <c r="F39" s="62">
        <f>SUM(F37:F38)</f>
        <v>0</v>
      </c>
      <c r="G39" s="50">
        <f>SUM(G37:G38)</f>
        <v>0</v>
      </c>
      <c r="H39" s="62" t="str">
        <f>IF(G39=0,"",F39/G39)</f>
        <v/>
      </c>
    </row>
    <row r="40" spans="1:13" ht="16.2" hidden="1" outlineLevel="1" thickBot="1">
      <c r="A40" s="11"/>
      <c r="B40" s="8"/>
      <c r="C40" s="12"/>
      <c r="D40" s="14"/>
      <c r="E40" s="8"/>
      <c r="F40" s="9"/>
      <c r="G40" s="15" t="s">
        <v>27</v>
      </c>
      <c r="H40" s="56"/>
      <c r="J40" s="22">
        <f>IF(ISNUMBER(H40),H40,MAX(H37,H38))</f>
        <v>0</v>
      </c>
    </row>
    <row r="41" spans="1:13" hidden="1" outlineLevel="1">
      <c r="A41" s="11"/>
      <c r="B41" s="8"/>
      <c r="C41" s="12"/>
      <c r="D41" s="14"/>
    </row>
    <row r="42" spans="1:13" collapsed="1">
      <c r="A42" s="155" t="s">
        <v>108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33" t="b">
        <v>1</v>
      </c>
      <c r="M42" s="77"/>
    </row>
    <row r="43" spans="1:13" hidden="1" outlineLevel="1">
      <c r="A43" s="173"/>
      <c r="B43" s="174"/>
      <c r="C43" s="175"/>
    </row>
    <row r="44" spans="1:13" hidden="1" outlineLevel="1">
      <c r="A44" s="11" t="s">
        <v>23</v>
      </c>
      <c r="B44" s="7"/>
      <c r="C44" s="100" t="s">
        <v>23</v>
      </c>
      <c r="D44" s="61"/>
      <c r="E44" s="8" t="s">
        <v>22</v>
      </c>
      <c r="F44" s="62">
        <f>D44</f>
        <v>0</v>
      </c>
      <c r="G44" s="45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3" ht="15.6" hidden="1" outlineLevel="1">
      <c r="A45" s="11" t="s">
        <v>34</v>
      </c>
      <c r="B45" s="8"/>
      <c r="C45" s="12" t="str">
        <f>IF(C15="","",C15)</f>
        <v/>
      </c>
      <c r="D45" s="61"/>
      <c r="E45" s="13"/>
      <c r="F45" s="63">
        <f>D45</f>
        <v>0</v>
      </c>
      <c r="G45" s="52"/>
      <c r="H45" s="63" t="str">
        <f>IF(AND(NOT(ISBLANK(F45)),NOT(ISBLANK(G45))),F45/G45,"")</f>
        <v/>
      </c>
    </row>
    <row r="46" spans="1:13" ht="15" hidden="1" outlineLevel="1" thickBot="1">
      <c r="A46" s="11" t="s">
        <v>25</v>
      </c>
      <c r="B46" s="8"/>
      <c r="C46" s="12"/>
      <c r="D46" s="14"/>
      <c r="E46" s="36" t="s">
        <v>26</v>
      </c>
      <c r="F46" s="62">
        <f>SUM(F44:F45)</f>
        <v>0</v>
      </c>
      <c r="G46" s="47">
        <f>SUM(G44:G45)</f>
        <v>0</v>
      </c>
      <c r="H46" s="62" t="str">
        <f>IF(G46=0,"",F46/G46)</f>
        <v/>
      </c>
    </row>
    <row r="47" spans="1:13" ht="16.2" hidden="1" outlineLevel="1" thickBot="1">
      <c r="A47" s="11"/>
      <c r="B47" s="8"/>
      <c r="C47" s="12"/>
      <c r="D47" s="14"/>
      <c r="E47" s="8"/>
      <c r="F47" s="9"/>
      <c r="G47" s="15" t="s">
        <v>27</v>
      </c>
      <c r="H47" s="56"/>
      <c r="J47" s="22">
        <f>IF(ISNUMBER(H47),H47,MAX(H44,H45))</f>
        <v>0</v>
      </c>
    </row>
    <row r="48" spans="1:13" hidden="1" outlineLevel="1">
      <c r="A48" s="11"/>
      <c r="B48" s="8"/>
      <c r="C48" s="12"/>
      <c r="D48" s="14"/>
    </row>
    <row r="49" spans="1:13" collapsed="1">
      <c r="A49" s="155" t="s">
        <v>109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33" t="b">
        <v>1</v>
      </c>
      <c r="M49" s="98"/>
    </row>
    <row r="50" spans="1:13" hidden="1" outlineLevel="1">
      <c r="A50" s="173"/>
      <c r="B50" s="174"/>
      <c r="C50" s="175"/>
    </row>
    <row r="51" spans="1:13" hidden="1" outlineLevel="1">
      <c r="A51" s="11" t="s">
        <v>23</v>
      </c>
      <c r="B51" s="7"/>
      <c r="C51" s="100" t="s">
        <v>23</v>
      </c>
      <c r="D51" s="61"/>
      <c r="E51" s="8" t="s">
        <v>22</v>
      </c>
      <c r="F51" s="62">
        <f>D51</f>
        <v>0</v>
      </c>
      <c r="G51" s="45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3" ht="15.6" hidden="1" outlineLevel="1">
      <c r="A52" s="11" t="s">
        <v>35</v>
      </c>
      <c r="B52" s="8"/>
      <c r="C52" s="12" t="str">
        <f>IF(C15="","",C15)</f>
        <v/>
      </c>
      <c r="D52" s="61"/>
      <c r="E52" s="13"/>
      <c r="F52" s="63">
        <f>D52</f>
        <v>0</v>
      </c>
      <c r="G52" s="52"/>
      <c r="H52" s="63" t="str">
        <f>IF(AND(NOT(ISBLANK(F52)),NOT(ISBLANK(G52))),F52/G52,"")</f>
        <v/>
      </c>
    </row>
    <row r="53" spans="1:13" ht="15" hidden="1" outlineLevel="1" thickBot="1">
      <c r="A53" s="11" t="s">
        <v>25</v>
      </c>
      <c r="B53" s="8"/>
      <c r="C53" s="12"/>
      <c r="D53" s="14"/>
      <c r="E53" s="36" t="s">
        <v>26</v>
      </c>
      <c r="F53" s="62">
        <f>SUM(F51:F52)</f>
        <v>0</v>
      </c>
      <c r="G53" s="47">
        <f>SUM(G51:G52)</f>
        <v>0</v>
      </c>
      <c r="H53" s="62" t="str">
        <f>IF(G53=0,"",F53/G53)</f>
        <v/>
      </c>
    </row>
    <row r="54" spans="1:13" ht="16.2" hidden="1" outlineLevel="1" thickBot="1">
      <c r="A54" s="11"/>
      <c r="B54" s="8"/>
      <c r="C54" s="12"/>
      <c r="D54" s="14"/>
      <c r="E54" s="8"/>
      <c r="F54" s="9"/>
      <c r="G54" s="15" t="s">
        <v>27</v>
      </c>
      <c r="H54" s="56"/>
      <c r="J54" s="22">
        <f>IF(ISNUMBER(H54),H54,MAX(H51,H52))</f>
        <v>0</v>
      </c>
    </row>
    <row r="55" spans="1:13" hidden="1" outlineLevel="1">
      <c r="A55" s="11"/>
      <c r="C55" s="12"/>
      <c r="D55" s="14"/>
    </row>
    <row r="56" spans="1:13" collapsed="1">
      <c r="A56" s="155" t="s">
        <v>36</v>
      </c>
      <c r="B56" s="156"/>
      <c r="C56" s="156"/>
      <c r="D56" s="156"/>
      <c r="E56" s="156"/>
      <c r="F56" s="156"/>
      <c r="G56" s="156"/>
      <c r="H56" s="156"/>
      <c r="I56" s="156"/>
      <c r="J56" s="156"/>
      <c r="K56" s="33" t="b">
        <v>1</v>
      </c>
      <c r="M56" s="77"/>
    </row>
    <row r="57" spans="1:13" ht="15.75" hidden="1" customHeight="1" outlineLevel="1">
      <c r="A57" s="173"/>
      <c r="B57" s="174"/>
      <c r="C57" s="175"/>
      <c r="D57" s="159" t="s">
        <v>8</v>
      </c>
      <c r="H57" s="21" t="s">
        <v>6</v>
      </c>
      <c r="J57" s="75"/>
    </row>
    <row r="58" spans="1:13" ht="15" hidden="1" customHeight="1" outlineLevel="1">
      <c r="B58" s="178" t="s">
        <v>7</v>
      </c>
      <c r="C58" s="179"/>
      <c r="D58" s="159"/>
      <c r="H58" s="21" t="s">
        <v>9</v>
      </c>
      <c r="J58" s="80"/>
    </row>
    <row r="59" spans="1:13" ht="15" hidden="1" customHeight="1" outlineLevel="1">
      <c r="B59" s="160"/>
      <c r="C59" s="161"/>
      <c r="D59" s="34"/>
      <c r="G59" s="3"/>
    </row>
    <row r="60" spans="1:13" hidden="1" outlineLevel="1">
      <c r="A60" s="5" t="s">
        <v>37</v>
      </c>
      <c r="D60" s="81"/>
      <c r="E60" s="20" t="str">
        <f>IF(ISBLANK(B59),"",IF(B59=52,"X52",IF(B59=24,"X24",IF(B59=26,"X26",IF(B59=22,"X22",IF(B59=21,"X21",IF(B59=12,"X12",IF(B59=1,"X1"))))))))</f>
        <v/>
      </c>
      <c r="F60" s="3" t="str">
        <f>IF(OR(ISBLANK(E60),ISBLANK(B59)),"",IF(E60="x52",D60*52,IF(E60="x24",D60*24,IF(E60="x26",D60*26,IF(E60="x22",D60*22,IF(E60="x21",D60*21,IF(E60="x12",D60*12,IF(E60="x1",D60*1))))))))</f>
        <v/>
      </c>
      <c r="G60" s="44">
        <v>12</v>
      </c>
      <c r="H60" s="65" t="str">
        <f>IF(F60="","",F60/G60)</f>
        <v/>
      </c>
    </row>
    <row r="61" spans="1:13" hidden="1" outlineLevel="1">
      <c r="A61" s="11" t="s">
        <v>23</v>
      </c>
      <c r="B61" s="7"/>
      <c r="C61" s="100" t="s">
        <v>23</v>
      </c>
      <c r="D61" s="61"/>
      <c r="E61" s="8" t="s">
        <v>22</v>
      </c>
      <c r="F61" s="62">
        <f>D61</f>
        <v>0</v>
      </c>
      <c r="G61" s="45" t="str">
        <f>IF(ISBLANK(B59),"",IF(B59=52,D59/4.333,IF(B59=24,D59/2,IF(B59=26,D59/26*12,IF(B59=22,D59/22*12,IF(B59=21,D59/21*12,IF(B59=12,D59/12*12,IF(B59=1,D59*12))))))))</f>
        <v/>
      </c>
      <c r="H61" s="62" t="str">
        <f>IF(OR(ISBLANK(B59),ISBLANK(D59),ISBLANK(D61)),"",F61/G61)</f>
        <v/>
      </c>
    </row>
    <row r="62" spans="1:13" ht="15.6" hidden="1" outlineLevel="1">
      <c r="A62" s="11" t="s">
        <v>38</v>
      </c>
      <c r="B62" s="8"/>
      <c r="C62" s="12" t="str">
        <f>IF(C15="","",C15)</f>
        <v/>
      </c>
      <c r="D62" s="61"/>
      <c r="E62" s="13"/>
      <c r="F62" s="63">
        <f>D62</f>
        <v>0</v>
      </c>
      <c r="G62" s="52"/>
      <c r="H62" s="63" t="str">
        <f>IF(AND(NOT(ISBLANK(F62)),NOT(ISBLANK(G62))),F62/G62,"")</f>
        <v/>
      </c>
    </row>
    <row r="63" spans="1:13" ht="15" hidden="1" outlineLevel="1" thickBot="1">
      <c r="A63" s="11" t="s">
        <v>25</v>
      </c>
      <c r="B63" s="8"/>
      <c r="C63" s="12"/>
      <c r="D63" s="14"/>
      <c r="E63" s="36" t="s">
        <v>26</v>
      </c>
      <c r="F63" s="62">
        <f>SUM(F61:F62)</f>
        <v>0</v>
      </c>
      <c r="G63" s="47">
        <f>SUM(G61:G62)</f>
        <v>0</v>
      </c>
      <c r="H63" s="62" t="str">
        <f>IF(G63=0,"",F63/G63)</f>
        <v/>
      </c>
      <c r="J63" s="98"/>
    </row>
    <row r="64" spans="1:13" ht="16.2" hidden="1" outlineLevel="1" thickBot="1">
      <c r="A64" s="11"/>
      <c r="B64" s="8"/>
      <c r="C64" s="12"/>
      <c r="D64" s="14"/>
      <c r="E64" s="8"/>
      <c r="F64" s="9"/>
      <c r="G64" s="15" t="s">
        <v>27</v>
      </c>
      <c r="H64" s="56"/>
      <c r="J64" s="22">
        <f>IF(ISNUMBER(H64),H64,MAX(H60,H61,H62))</f>
        <v>0</v>
      </c>
    </row>
    <row r="65" spans="1:13" hidden="1" outlineLevel="1">
      <c r="A65" s="11"/>
      <c r="B65" s="8"/>
      <c r="C65" s="12"/>
      <c r="D65" s="14"/>
    </row>
    <row r="66" spans="1:13" collapsed="1">
      <c r="A66" s="155" t="s">
        <v>39</v>
      </c>
      <c r="B66" s="156"/>
      <c r="C66" s="156"/>
      <c r="D66" s="156"/>
      <c r="E66" s="156"/>
      <c r="F66" s="156"/>
      <c r="G66" s="156"/>
      <c r="H66" s="156"/>
      <c r="I66" s="156"/>
      <c r="J66" s="156"/>
      <c r="K66" s="33" t="b">
        <v>1</v>
      </c>
      <c r="M66" s="77"/>
    </row>
    <row r="67" spans="1:13" hidden="1" outlineLevel="1">
      <c r="A67" s="173"/>
      <c r="B67" s="174"/>
      <c r="C67" s="175"/>
      <c r="D67" s="159" t="s">
        <v>8</v>
      </c>
      <c r="H67" s="21" t="s">
        <v>6</v>
      </c>
      <c r="J67" s="80"/>
    </row>
    <row r="68" spans="1:13" hidden="1" outlineLevel="1">
      <c r="B68" s="180" t="s">
        <v>7</v>
      </c>
      <c r="C68" s="181"/>
      <c r="D68" s="159"/>
      <c r="H68" s="21" t="s">
        <v>9</v>
      </c>
      <c r="J68" s="80"/>
    </row>
    <row r="69" spans="1:13" hidden="1" outlineLevel="1">
      <c r="B69" s="160"/>
      <c r="C69" s="161"/>
      <c r="D69" s="34"/>
      <c r="G69" s="3"/>
    </row>
    <row r="70" spans="1:13" hidden="1" outlineLevel="1">
      <c r="A70" s="5" t="s">
        <v>37</v>
      </c>
      <c r="D70" s="81"/>
      <c r="E70" s="20" t="str">
        <f>IF(ISBLANK(B69),"",IF(B69=52,"X52",IF(B69=24,"X24",IF(B69=26,"X26",IF(B69=22,"X22",IF(B69=21,"X21",IF(B69=12,"X12",IF(B69=1,"X1"))))))))</f>
        <v/>
      </c>
      <c r="F70" s="65" t="str">
        <f>IF(OR(ISBLANK(E70),ISBLANK(B69)),"",IF(E70="x52",D70*52,IF(E70="x24",D70*24,IF(E70="x26",D70*26,IF(E70="x22",D70*22,IF(E70="x21",D70*21,IF(E70="x12",D70*12,IF(E70="x1",D70*1))))))))</f>
        <v/>
      </c>
      <c r="G70" s="44">
        <v>12</v>
      </c>
      <c r="H70" s="65" t="str">
        <f>IF(F70="","",F70/G70)</f>
        <v/>
      </c>
    </row>
    <row r="71" spans="1:13" hidden="1" outlineLevel="1">
      <c r="A71" s="11" t="s">
        <v>23</v>
      </c>
      <c r="B71" s="7"/>
      <c r="C71" s="100" t="s">
        <v>23</v>
      </c>
      <c r="D71" s="61"/>
      <c r="E71" s="8" t="s">
        <v>22</v>
      </c>
      <c r="F71" s="62">
        <f>D71</f>
        <v>0</v>
      </c>
      <c r="G71" s="45" t="str">
        <f>IF(ISBLANK(B69),"",IF(B69=52,D69/4.333,IF(B69=24,D69/2,IF(B69=26,D69/26*12,IF(B69=22,D69/22*12,IF(B69=21,D69/21*12,IF(B69=12,D69/12*12,IF(B69=1,D69*12))))))))</f>
        <v/>
      </c>
      <c r="H71" s="62" t="str">
        <f>IF(OR(ISBLANK(B69),ISBLANK(D69),ISBLANK(D71)),"",F71/G71)</f>
        <v/>
      </c>
    </row>
    <row r="72" spans="1:13" ht="15.6" hidden="1" outlineLevel="1">
      <c r="A72" s="11" t="s">
        <v>40</v>
      </c>
      <c r="B72" s="8"/>
      <c r="C72" s="12" t="str">
        <f>IF(C15="","",C15)</f>
        <v/>
      </c>
      <c r="D72" s="61"/>
      <c r="E72" s="13"/>
      <c r="F72" s="63">
        <f>D72</f>
        <v>0</v>
      </c>
      <c r="G72" s="52"/>
      <c r="H72" s="63" t="str">
        <f>IF(AND(NOT(ISBLANK(F72)),NOT(ISBLANK(G72))),F72/G72,"")</f>
        <v/>
      </c>
      <c r="J72" s="98"/>
    </row>
    <row r="73" spans="1:13" ht="16.2" hidden="1" outlineLevel="1" thickBot="1">
      <c r="A73" s="11" t="s">
        <v>25</v>
      </c>
      <c r="B73" s="8"/>
      <c r="C73" s="12"/>
      <c r="D73" s="14"/>
      <c r="E73" s="36" t="s">
        <v>26</v>
      </c>
      <c r="F73" s="62">
        <f>SUM(F71:F72)</f>
        <v>0</v>
      </c>
      <c r="G73" s="53">
        <f>SUM(G71:G72)</f>
        <v>0</v>
      </c>
      <c r="H73" s="62" t="str">
        <f>IF(G73=0,"",F73/G73)</f>
        <v/>
      </c>
      <c r="J73" s="98"/>
    </row>
    <row r="74" spans="1:13" ht="16.2" hidden="1" outlineLevel="1" thickBot="1">
      <c r="A74" s="11"/>
      <c r="B74" s="8"/>
      <c r="C74" s="12"/>
      <c r="D74" s="14"/>
      <c r="E74" s="8"/>
      <c r="F74" s="9"/>
      <c r="G74" s="15" t="s">
        <v>27</v>
      </c>
      <c r="H74" s="56"/>
      <c r="J74" s="22">
        <f>IF(ISNUMBER(H74),H74,MAX(H70,H71,H72))</f>
        <v>0</v>
      </c>
    </row>
    <row r="75" spans="1:13" hidden="1" outlineLevel="1">
      <c r="A75" s="11"/>
      <c r="B75" s="8"/>
      <c r="C75" s="12"/>
      <c r="D75" s="14"/>
    </row>
    <row r="76" spans="1:13" collapsed="1">
      <c r="A76" s="155" t="s">
        <v>41</v>
      </c>
      <c r="B76" s="156"/>
      <c r="C76" s="156"/>
      <c r="D76" s="156"/>
      <c r="E76" s="156"/>
      <c r="F76" s="156"/>
      <c r="G76" s="156"/>
      <c r="H76" s="156"/>
      <c r="I76" s="156"/>
      <c r="J76" s="156"/>
      <c r="K76" s="33" t="b">
        <v>1</v>
      </c>
    </row>
    <row r="77" spans="1:13" hidden="1" outlineLevel="1"/>
    <row r="78" spans="1:13" hidden="1" outlineLevel="1">
      <c r="A78" s="11" t="s">
        <v>42</v>
      </c>
      <c r="B78" s="8"/>
      <c r="C78" s="54" t="s">
        <v>43</v>
      </c>
      <c r="D78" s="73"/>
      <c r="E78" s="8"/>
      <c r="F78" s="62">
        <f>D78</f>
        <v>0</v>
      </c>
      <c r="G78" s="57"/>
      <c r="H78" s="62" t="str">
        <f>IF(AND(NOT(ISBLANK(F78)),NOT(ISBLANK(G78))),F78/G78,"")</f>
        <v/>
      </c>
    </row>
    <row r="79" spans="1:13" ht="15" hidden="1" outlineLevel="1" thickBot="1">
      <c r="A79" s="18"/>
      <c r="B79" s="8"/>
      <c r="C79" s="12"/>
      <c r="D79" s="14"/>
      <c r="E79" s="36"/>
      <c r="F79" s="62"/>
      <c r="G79" s="47"/>
      <c r="H79" s="62"/>
      <c r="J79" s="98"/>
    </row>
    <row r="80" spans="1:13" ht="16.2" hidden="1" outlineLevel="1" thickBot="1">
      <c r="A80" s="18"/>
      <c r="B80" s="8"/>
      <c r="C80" s="12"/>
      <c r="D80" s="14"/>
      <c r="E80" s="8"/>
      <c r="F80" s="9"/>
      <c r="G80" s="15" t="s">
        <v>27</v>
      </c>
      <c r="H80" s="56"/>
      <c r="J80" s="22">
        <f>IF(ISBLANK(H80), MAX(H78, 0), IF(H80 &lt; 0, MAX(0, MAX(H78, H79)),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55" t="s">
        <v>44</v>
      </c>
      <c r="B82" s="156"/>
      <c r="C82" s="156"/>
      <c r="D82" s="156"/>
      <c r="E82" s="156"/>
      <c r="F82" s="156"/>
      <c r="G82" s="156"/>
      <c r="H82" s="156"/>
      <c r="I82" s="156"/>
      <c r="J82" s="156"/>
      <c r="K82" s="33" t="b">
        <v>1</v>
      </c>
    </row>
    <row r="83" spans="1:11" hidden="1" outlineLevel="1">
      <c r="A83" s="5"/>
      <c r="B83" s="182" t="s">
        <v>45</v>
      </c>
      <c r="C83" s="183"/>
    </row>
    <row r="84" spans="1:11" hidden="1" outlineLevel="1">
      <c r="A84" s="11" t="s">
        <v>46</v>
      </c>
      <c r="B84" s="184" t="s">
        <v>47</v>
      </c>
      <c r="C84" s="185"/>
      <c r="D84" s="61"/>
      <c r="E84" s="8"/>
      <c r="F84" s="62">
        <f t="shared" ref="F84:F88" si="0">D84</f>
        <v>0</v>
      </c>
      <c r="G84" s="39" t="s">
        <v>48</v>
      </c>
      <c r="H84" s="62">
        <f>F84*0.75</f>
        <v>0</v>
      </c>
    </row>
    <row r="85" spans="1:11" hidden="1" outlineLevel="1">
      <c r="A85" s="11" t="s">
        <v>49</v>
      </c>
      <c r="B85" s="176"/>
      <c r="C85" s="177"/>
      <c r="D85" s="61"/>
      <c r="E85" s="8"/>
      <c r="F85" s="62">
        <f t="shared" si="0"/>
        <v>0</v>
      </c>
      <c r="G85" s="40"/>
      <c r="H85" s="62">
        <f t="shared" ref="H85:H88" si="1">F85</f>
        <v>0</v>
      </c>
    </row>
    <row r="86" spans="1:11" hidden="1" outlineLevel="1">
      <c r="A86" s="11" t="s">
        <v>50</v>
      </c>
      <c r="B86" s="190"/>
      <c r="C86" s="177"/>
      <c r="D86" s="61"/>
      <c r="E86" s="8"/>
      <c r="F86" s="62">
        <f t="shared" si="0"/>
        <v>0</v>
      </c>
      <c r="G86" s="40"/>
      <c r="H86" s="62">
        <f t="shared" si="1"/>
        <v>0</v>
      </c>
    </row>
    <row r="87" spans="1:11" hidden="1" outlineLevel="1">
      <c r="A87" s="11" t="s">
        <v>51</v>
      </c>
      <c r="B87" s="176"/>
      <c r="C87" s="177"/>
      <c r="D87" s="61"/>
      <c r="E87" s="8"/>
      <c r="F87" s="62">
        <f t="shared" si="0"/>
        <v>0</v>
      </c>
      <c r="G87" s="40"/>
      <c r="H87" s="62">
        <f t="shared" si="1"/>
        <v>0</v>
      </c>
    </row>
    <row r="88" spans="1:11" hidden="1" outlineLevel="1">
      <c r="A88" s="11" t="s">
        <v>51</v>
      </c>
      <c r="B88" s="176"/>
      <c r="C88" s="177"/>
      <c r="D88" s="61"/>
      <c r="E88" s="8"/>
      <c r="F88" s="62">
        <f t="shared" si="0"/>
        <v>0</v>
      </c>
      <c r="G88" s="40"/>
      <c r="H88" s="62">
        <f t="shared" si="1"/>
        <v>0</v>
      </c>
    </row>
    <row r="89" spans="1:11" hidden="1" outlineLevel="1">
      <c r="A89" s="41"/>
      <c r="B89" s="190" t="s">
        <v>52</v>
      </c>
      <c r="C89" s="177"/>
      <c r="D89" s="61"/>
      <c r="E89" s="38" t="str">
        <f>IF(ISBLANK(A89),"",IF(A89="weekly","X52",IF(A89="BIWEEKLY","X26",IF(A89="SEMIMONTHLY","X24",IF(A89="MONTHLY","X12",IF(A89="ANNUALLY",""))))))</f>
        <v/>
      </c>
      <c r="F89" s="62" t="str">
        <f>IF(ISBLANK(A89),"$0.00  ",IF(A89="weekly",(D89*52),IF(A89="BIWEEKLY",(D89*26),IF(A89="SEMIMONTHLY",(D89*24),IF(A89="MONTHLY",(D89*12),IF(A89="ANNUALLY",D89))))))</f>
        <v xml:space="preserve">$0.00  </v>
      </c>
      <c r="G89" s="40" t="s">
        <v>53</v>
      </c>
      <c r="H89" s="62">
        <f>IF(F89="0","$0.00",F89/12)</f>
        <v>0</v>
      </c>
    </row>
    <row r="90" spans="1:11" ht="15" hidden="1" outlineLevel="1" thickBot="1">
      <c r="A90" s="41"/>
      <c r="B90" s="190"/>
      <c r="C90" s="177"/>
      <c r="D90" s="61"/>
      <c r="E90" s="8" t="str">
        <f>IF(ISBLANK(A90),"",IF(A90="weekly","X52",IF(A90="BIWEEKLY","X26",IF(A90="SEMIMONTHLY","X24",IF(A90="MONTHLY","X12",IF(A90="ANNUALLY",""))))))</f>
        <v/>
      </c>
      <c r="F90" s="62" t="str">
        <f>IF(ISBLANK(A90),"$0.00  ",IF(A90="weekly",(D90*52),IF(A90="BIWEEKLY",(D90*26),IF(A90="SEMIMONTHLY",(D90*24),IF(A90="MONTHLY",(D90*12),IF(A90="ANNUALLY",D90))))))</f>
        <v xml:space="preserve">$0.00  </v>
      </c>
      <c r="G90" s="40" t="s">
        <v>53</v>
      </c>
      <c r="H90" s="62">
        <f>IF(F90="0","$0.00",F90/12)</f>
        <v>0</v>
      </c>
    </row>
    <row r="91" spans="1:11" ht="15" hidden="1" outlineLevel="1" thickBot="1">
      <c r="H91" s="21" t="s">
        <v>54</v>
      </c>
      <c r="J91" s="24">
        <f>SUMIF(H84:H90,"&gt;=0")</f>
        <v>0</v>
      </c>
    </row>
    <row r="92" spans="1:11" ht="3.75" customHeight="1"/>
    <row r="93" spans="1:11" ht="15" customHeight="1">
      <c r="H93" s="25" t="s">
        <v>55</v>
      </c>
      <c r="J93" s="98">
        <f>J17+J22+J31+J40+J47+J54+J64+J74+J80+J91</f>
        <v>0</v>
      </c>
    </row>
    <row r="94" spans="1:11" ht="15" customHeight="1">
      <c r="H94" s="25"/>
      <c r="J94" s="98"/>
    </row>
    <row r="95" spans="1:11" ht="15" customHeight="1">
      <c r="H95" s="25"/>
      <c r="J95" s="98"/>
    </row>
    <row r="96" spans="1:11" ht="15" customHeight="1" collapsed="1">
      <c r="A96" s="155" t="s">
        <v>70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3" t="b">
        <v>1</v>
      </c>
    </row>
    <row r="97" spans="1:16" ht="15" hidden="1" customHeight="1" outlineLevel="1">
      <c r="A97" s="173"/>
      <c r="B97" s="174"/>
      <c r="C97" s="175"/>
      <c r="D97" s="159" t="s">
        <v>8</v>
      </c>
      <c r="H97" s="21" t="s">
        <v>6</v>
      </c>
      <c r="J97" s="75"/>
    </row>
    <row r="98" spans="1:16" ht="15" hidden="1" customHeight="1" outlineLevel="1">
      <c r="B98" s="178" t="s">
        <v>7</v>
      </c>
      <c r="C98" s="179"/>
      <c r="D98" s="159"/>
      <c r="H98" s="21" t="s">
        <v>9</v>
      </c>
      <c r="J98" s="80"/>
    </row>
    <row r="99" spans="1:16" s="33" customFormat="1" ht="15" hidden="1" customHeight="1" outlineLevel="1">
      <c r="A99" s="1"/>
      <c r="B99" s="160"/>
      <c r="C99" s="161"/>
      <c r="D99" s="34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3" customFormat="1" ht="15" hidden="1" customHeight="1" outlineLevel="1">
      <c r="A100" s="5" t="s">
        <v>71</v>
      </c>
      <c r="B100" s="1"/>
      <c r="C100" s="1"/>
      <c r="D100" s="82"/>
      <c r="E100" s="20" t="str">
        <f>IF(ISBLANK(B99),"",IF(B99=52,"X52",IF(B99=24,"X24",IF(B99=26,"X26",IF(B99=22,"X22",IF(B99=21,"X21",IF(B99=12,"X12",IF(B99=1,"X1"))))))))</f>
        <v/>
      </c>
      <c r="F100" s="65" t="str">
        <f>IF(OR(ISBLANK(E100),ISBLANK(B99)),"",IF(E100="x52",D100*52,IF(E100="x24",D100*24,IF(E100="x26",D100*26,IF(E100="x22",D100*22,IF(E100="x21",D100*21,IF(E100="x12",D100*12,IF(E100="x1",D100*1))))))))</f>
        <v/>
      </c>
      <c r="G100" s="44">
        <v>12</v>
      </c>
      <c r="H100" s="65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3" customFormat="1" ht="15" hidden="1" customHeight="1" outlineLevel="1">
      <c r="A101" s="11" t="s">
        <v>23</v>
      </c>
      <c r="B101" s="7"/>
      <c r="C101" s="100" t="s">
        <v>23</v>
      </c>
      <c r="D101" s="61"/>
      <c r="E101" s="8" t="s">
        <v>22</v>
      </c>
      <c r="F101" s="62">
        <f>D101</f>
        <v>0</v>
      </c>
      <c r="G101" s="45" t="str">
        <f>IF(ISBLANK(B99),"",IF(B99=52,D99/4.333,IF(B99=24,D99/2,IF(B99=26,D99/26*12,IF(B99=22,D99/22*12,IF(B99=21,D99/21*12,IF(B99=12,D99/12*12,IF(B99=1,D99*12))))))))</f>
        <v/>
      </c>
      <c r="H101" s="62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3" customFormat="1" ht="15" hidden="1" customHeight="1" outlineLevel="1">
      <c r="A102" s="11" t="s">
        <v>38</v>
      </c>
      <c r="B102" s="8"/>
      <c r="C102" s="12" t="str">
        <f>IF(C15="","",C15)</f>
        <v/>
      </c>
      <c r="D102" s="61"/>
      <c r="E102" s="13"/>
      <c r="F102" s="63">
        <f>D102</f>
        <v>0</v>
      </c>
      <c r="G102" s="52"/>
      <c r="H102" s="63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3" customFormat="1" ht="15" hidden="1" customHeight="1" outlineLevel="1" thickBot="1">
      <c r="A103" s="11" t="s">
        <v>25</v>
      </c>
      <c r="B103" s="8"/>
      <c r="C103" s="12"/>
      <c r="D103" s="14"/>
      <c r="E103" s="36" t="s">
        <v>26</v>
      </c>
      <c r="F103" s="62">
        <f>SUM(F101:F102)</f>
        <v>0</v>
      </c>
      <c r="G103" s="47">
        <f>SUM(G101:G102)</f>
        <v>0</v>
      </c>
      <c r="H103" s="62" t="str">
        <f>IF(G103=0,"",F103/G103)</f>
        <v/>
      </c>
      <c r="I103" s="1"/>
      <c r="J103" s="98"/>
      <c r="L103" s="1"/>
      <c r="M103" s="1"/>
      <c r="N103" s="1"/>
      <c r="O103" s="1"/>
      <c r="P103" s="1"/>
    </row>
    <row r="104" spans="1:16" s="33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27</v>
      </c>
      <c r="H104" s="56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3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8"/>
      <c r="L105" s="1"/>
      <c r="M105" s="1"/>
      <c r="N105" s="1"/>
      <c r="O105" s="1"/>
      <c r="P105" s="1"/>
    </row>
    <row r="107" spans="1:16" s="33" customFormat="1" ht="15" thickBot="1">
      <c r="A107" s="1" t="s">
        <v>72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3" customFormat="1" ht="84" customHeight="1" thickTop="1" thickBot="1">
      <c r="A108" s="186"/>
      <c r="B108" s="187"/>
      <c r="C108" s="187"/>
      <c r="D108" s="187"/>
      <c r="E108" s="187"/>
      <c r="F108" s="187"/>
      <c r="G108" s="187"/>
      <c r="H108" s="187"/>
      <c r="I108" s="188"/>
      <c r="J108" s="189"/>
      <c r="L108" s="1"/>
      <c r="M108" s="1"/>
      <c r="N108" s="1"/>
      <c r="O108" s="1"/>
      <c r="P108" s="1"/>
    </row>
    <row r="109" spans="1:16" ht="15" thickTop="1"/>
  </sheetData>
  <sheetProtection algorithmName="SHA-512" hashValue="DoruvW/MeIHaBbSP5ceNkjS3lQqYlemc9eGr/252lN8v/EpViRhRzkOkEvFs8+aTKd+uy5hR1PpH9P3QsDYe4A==" saltValue="iNjmcq3GHo/UAH/9DKlLQw==" spinCount="100000" sheet="1" formatRows="0" selectLockedCells="1"/>
  <mergeCells count="55">
    <mergeCell ref="A108:J108"/>
    <mergeCell ref="B86:C86"/>
    <mergeCell ref="B87:C87"/>
    <mergeCell ref="B88:C88"/>
    <mergeCell ref="B89:C89"/>
    <mergeCell ref="B90:C90"/>
    <mergeCell ref="B99:C99"/>
    <mergeCell ref="A96:J96"/>
    <mergeCell ref="A97:C97"/>
    <mergeCell ref="D97:D98"/>
    <mergeCell ref="B98:C98"/>
    <mergeCell ref="B85:C85"/>
    <mergeCell ref="A57:C57"/>
    <mergeCell ref="D57:D58"/>
    <mergeCell ref="B58:C58"/>
    <mergeCell ref="B59:C59"/>
    <mergeCell ref="A66:J66"/>
    <mergeCell ref="A67:C67"/>
    <mergeCell ref="D67:D68"/>
    <mergeCell ref="B68:C68"/>
    <mergeCell ref="B69:C69"/>
    <mergeCell ref="A76:J76"/>
    <mergeCell ref="A82:J82"/>
    <mergeCell ref="B83:C83"/>
    <mergeCell ref="B84:C84"/>
    <mergeCell ref="A56:J56"/>
    <mergeCell ref="B25:C26"/>
    <mergeCell ref="D25:D26"/>
    <mergeCell ref="B27:C27"/>
    <mergeCell ref="A33:J33"/>
    <mergeCell ref="B34:C35"/>
    <mergeCell ref="D34:D35"/>
    <mergeCell ref="B36:C36"/>
    <mergeCell ref="A42:J42"/>
    <mergeCell ref="A43:C43"/>
    <mergeCell ref="A49:J49"/>
    <mergeCell ref="A50:C50"/>
    <mergeCell ref="M10:P10"/>
    <mergeCell ref="M11:P11"/>
    <mergeCell ref="M13:P13"/>
    <mergeCell ref="M14:P14"/>
    <mergeCell ref="A18:J18"/>
    <mergeCell ref="A24:J24"/>
    <mergeCell ref="B6:C7"/>
    <mergeCell ref="D6:D7"/>
    <mergeCell ref="B8:C8"/>
    <mergeCell ref="A9:J9"/>
    <mergeCell ref="A10:A11"/>
    <mergeCell ref="E10:J10"/>
    <mergeCell ref="F5:G5"/>
    <mergeCell ref="A1:J1"/>
    <mergeCell ref="A2:B2"/>
    <mergeCell ref="F2:G2"/>
    <mergeCell ref="H2:J2"/>
    <mergeCell ref="C4:G4"/>
  </mergeCells>
  <dataValidations count="8">
    <dataValidation type="list" allowBlank="1" showInputMessage="1" showErrorMessage="1" sqref="B69:C69 B59:C59" xr:uid="{0DF84C60-5FD1-4306-BC8B-3EB8E9F985E6}">
      <formula1>"52,26,24,22,21,12,1"</formula1>
    </dataValidation>
    <dataValidation type="list" allowBlank="1" showInputMessage="1" showErrorMessage="1" sqref="B99:C99 B36:C36" xr:uid="{4F27C280-B006-4981-A6B0-16F516D61266}">
      <formula1>"52,26,24,22,21,12,4,1"</formula1>
    </dataValidation>
    <dataValidation type="list" allowBlank="1" showInputMessage="1" showErrorMessage="1" sqref="A90" xr:uid="{6525E72F-89CD-4D74-B81E-DEAE0F560047}">
      <formula1>"weekly,biweekly,semimonthly,monthly,annually"</formula1>
    </dataValidation>
    <dataValidation type="list" allowBlank="1" showInputMessage="1" showErrorMessage="1" sqref="A89" xr:uid="{3F97D706-5938-41A3-A8BD-5491FD71E9AF}">
      <formula1>"weekly, biweekly, semimonthly, monthly, annually"</formula1>
    </dataValidation>
    <dataValidation type="list" showInputMessage="1" showErrorMessage="1" promptTitle="Select One" sqref="B8:C8" xr:uid="{45F2FADD-319A-4C82-B8AD-C22AE9AE133E}">
      <formula1>"52, 26, 24, 22, 21,12,1"</formula1>
    </dataValidation>
    <dataValidation showDropDown="1" showInputMessage="1" showErrorMessage="1" sqref="A8" xr:uid="{B04667B7-80FB-4A98-91F1-7FB1399E22BC}"/>
    <dataValidation type="list" allowBlank="1" showInputMessage="1" showErrorMessage="1" sqref="B27:C27" xr:uid="{80F9C836-ECD2-499F-8C82-7B0720E2B4CB}">
      <formula1>"52,26,24,22,21,12,4,2,1"</formula1>
    </dataValidation>
    <dataValidation type="list" allowBlank="1" showInputMessage="1" showErrorMessage="1" sqref="C15" xr:uid="{5D8F48DF-9D6E-4302-848D-30EBB4D8F161}">
      <formula1>"2024,2025"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3B4E301-F5A0-4794-A598-EEBC4C64808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4" id="{1F7055B4-A696-49E7-B752-E8E7ED0DC86D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33" id="{069040D6-B719-4C57-A446-906FAA8ADFC3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22" id="{8FF37ED9-F4C7-4F48-995E-11DC75D2D74A}">
            <x14:iconSet iconSet="3Arrows" custom="1">
              <x14:cfvo type="percent">
                <xm:f>0</xm:f>
              </x14:cfvo>
              <x14:cfvo type="num" gte="0">
                <xm:f>$E$38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8" id="{C564F0B6-05A6-4353-802F-8E6EBE66ECD1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7" id="{DDA0AE6D-D2B2-4793-8103-F8338CA6FF5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36" id="{103A6271-5ECE-4036-A093-8C26C4921D70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23" id="{2518602F-A0E9-4675-BF5E-A4D66EBAFD0A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6" id="{3C87EF41-AA81-43AB-81E7-BBAC0F4F5D32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A170C85A-23C6-4E63-B2CE-4881E29E3CBD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6BE6-723D-4744-9B02-5A924346DC84}">
  <sheetPr codeName="Sheet5">
    <tabColor theme="5" tint="-0.249977111117893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3" hidden="1" customWidth="1"/>
    <col min="12" max="12" width="6" style="1" customWidth="1"/>
    <col min="13" max="16384" width="8.88671875" style="1"/>
  </cols>
  <sheetData>
    <row r="1" spans="1:16" ht="22.2" customHeight="1">
      <c r="A1" s="108" t="s">
        <v>99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6" ht="15" customHeight="1">
      <c r="A2" s="109" t="s">
        <v>1</v>
      </c>
      <c r="B2" s="110"/>
      <c r="C2" s="102" t="str">
        <f>IF(Summary!C2="","",Summary!C2)</f>
        <v/>
      </c>
      <c r="D2" s="2"/>
      <c r="E2" s="2"/>
      <c r="F2" s="111" t="s">
        <v>2</v>
      </c>
      <c r="G2" s="112"/>
      <c r="H2" s="149" t="str">
        <f>IF(Summary!H2="","",Summary!H2)</f>
        <v/>
      </c>
      <c r="I2" s="150"/>
      <c r="J2" s="151"/>
    </row>
    <row r="3" spans="1:16" ht="7.2" customHeight="1"/>
    <row r="4" spans="1:16">
      <c r="A4" s="32" t="s">
        <v>56</v>
      </c>
      <c r="C4" s="152" t="str">
        <f>IF(Summary!C5="","",Summary!C5)</f>
        <v/>
      </c>
      <c r="D4" s="153"/>
      <c r="E4" s="153"/>
      <c r="F4" s="153"/>
      <c r="G4" s="154"/>
      <c r="K4" s="33" t="b">
        <v>1</v>
      </c>
    </row>
    <row r="5" spans="1:16" ht="24" customHeight="1">
      <c r="A5" s="74" t="s">
        <v>4</v>
      </c>
      <c r="B5" s="19"/>
      <c r="C5" s="19"/>
      <c r="D5" s="19"/>
      <c r="E5" s="11" t="s">
        <v>5</v>
      </c>
      <c r="F5" s="147"/>
      <c r="G5" s="148"/>
      <c r="H5" s="21" t="s">
        <v>6</v>
      </c>
      <c r="J5" s="80"/>
    </row>
    <row r="6" spans="1:16" ht="14.25" customHeight="1">
      <c r="B6" s="157" t="s">
        <v>7</v>
      </c>
      <c r="C6" s="158"/>
      <c r="D6" s="159" t="s">
        <v>8</v>
      </c>
      <c r="H6" s="21" t="s">
        <v>9</v>
      </c>
      <c r="J6" s="80"/>
    </row>
    <row r="7" spans="1:16">
      <c r="B7" s="158"/>
      <c r="C7" s="158"/>
      <c r="D7" s="159"/>
    </row>
    <row r="8" spans="1:16">
      <c r="A8" s="30"/>
      <c r="B8" s="160"/>
      <c r="C8" s="161"/>
      <c r="D8" s="34"/>
      <c r="E8" s="4"/>
      <c r="F8" s="105" t="s">
        <v>10</v>
      </c>
      <c r="G8" s="105" t="s">
        <v>11</v>
      </c>
      <c r="H8" s="105" t="s">
        <v>12</v>
      </c>
      <c r="I8" s="5"/>
      <c r="J8" s="106" t="s">
        <v>13</v>
      </c>
    </row>
    <row r="9" spans="1:16" collapsed="1">
      <c r="A9" s="155" t="s">
        <v>14</v>
      </c>
      <c r="B9" s="156"/>
      <c r="C9" s="156"/>
      <c r="D9" s="156"/>
      <c r="E9" s="156"/>
      <c r="F9" s="156"/>
      <c r="G9" s="156"/>
      <c r="H9" s="156"/>
      <c r="I9" s="156"/>
      <c r="J9" s="156"/>
      <c r="K9" s="33" t="b">
        <v>1</v>
      </c>
    </row>
    <row r="10" spans="1:16" hidden="1" outlineLevel="1">
      <c r="A10" s="164" t="s">
        <v>15</v>
      </c>
      <c r="B10" s="99" t="s">
        <v>16</v>
      </c>
      <c r="C10" s="99" t="s">
        <v>17</v>
      </c>
      <c r="D10" s="99"/>
      <c r="E10" s="4"/>
      <c r="F10" s="6"/>
      <c r="G10" s="6"/>
      <c r="H10" s="6"/>
      <c r="M10" s="167" t="s">
        <v>57</v>
      </c>
      <c r="N10" s="168"/>
      <c r="O10" s="168"/>
      <c r="P10" s="168"/>
    </row>
    <row r="11" spans="1:16" hidden="1" outlineLevel="1">
      <c r="A11" s="164"/>
      <c r="B11" s="34"/>
      <c r="C11" s="35"/>
      <c r="D11" s="29">
        <f>B11*C11</f>
        <v>0</v>
      </c>
      <c r="E11" s="4"/>
      <c r="F11" s="29">
        <f>D11*B8</f>
        <v>0</v>
      </c>
      <c r="G11" s="43">
        <v>12</v>
      </c>
      <c r="H11" s="29">
        <f>F11/G11</f>
        <v>0</v>
      </c>
      <c r="M11" s="169">
        <f>D14+D19+D28+D37+D44+D51</f>
        <v>0</v>
      </c>
      <c r="N11" s="170"/>
      <c r="O11" s="170"/>
      <c r="P11" s="171"/>
    </row>
    <row r="12" spans="1:16" hidden="1" outlineLevel="1">
      <c r="A12" s="5" t="s">
        <v>58</v>
      </c>
      <c r="D12" s="55"/>
      <c r="E12" s="1" t="str">
        <f>IF(ISBLANK(B8),"",IF(B8=52,"X52",IF(B8=24,"X24",IF(B8=26,"X26",IF(B8=22,"X22",IF(B8=21,"X21",IF(B8=12,"X12",IF(B8=1,"X1"))))))))</f>
        <v/>
      </c>
      <c r="F12" s="65" t="str">
        <f>IF(OR(ISBLANK(E12),ISBLANK(B8)),"",IF(E12="x52",D12*52,IF(E12="x24",D12*24,IF(E12="x26",D12*26,IF(E12="x22",D12*22,IF(E12="x21",D12*21,IF(E12="x12",D12*12,IF(E12="x1",D12*1))))))))</f>
        <v/>
      </c>
      <c r="G12" s="44">
        <v>12</v>
      </c>
      <c r="H12" s="65" t="str">
        <f>IF(F12="","",F12/G12)</f>
        <v/>
      </c>
      <c r="J12" s="10"/>
    </row>
    <row r="13" spans="1:16" hidden="1" outlineLevel="1">
      <c r="A13" s="5" t="s">
        <v>20</v>
      </c>
      <c r="D13" s="82"/>
      <c r="G13" s="44">
        <v>12</v>
      </c>
      <c r="H13" s="65">
        <f>D13/12</f>
        <v>0</v>
      </c>
      <c r="M13" s="167" t="s">
        <v>59</v>
      </c>
      <c r="N13" s="168"/>
      <c r="O13" s="168"/>
      <c r="P13" s="168"/>
    </row>
    <row r="14" spans="1:16" hidden="1" outlineLevel="1">
      <c r="A14" s="11" t="s">
        <v>22</v>
      </c>
      <c r="B14" s="7"/>
      <c r="C14" s="100" t="s">
        <v>23</v>
      </c>
      <c r="D14" s="55"/>
      <c r="E14" s="8" t="s">
        <v>22</v>
      </c>
      <c r="F14" s="65">
        <f>D14</f>
        <v>0</v>
      </c>
      <c r="G14" s="45" t="str">
        <f>IF(ISBLANK(B8),"",IF(B8=52,D8/4.333,IF(B8=24,D8/2,IF(B8=26,D8/26*12,IF(B8=22,D8/22*12,IF(B8=21,D8/21*12,IF(B8=12,D8/12*12,IF(B8=1,D8*12))))))))</f>
        <v/>
      </c>
      <c r="H14" s="65" t="str">
        <f>IF(OR(ISBLANK(B8),ISBLANK(D8),ISBLANK(D14)),"",F14/G14)</f>
        <v/>
      </c>
      <c r="J14" s="10"/>
      <c r="M14" s="169">
        <f>D15+D20+D29+D38+D45+D52</f>
        <v>0</v>
      </c>
      <c r="N14" s="170"/>
      <c r="O14" s="170"/>
      <c r="P14" s="171"/>
    </row>
    <row r="15" spans="1:16" hidden="1" outlineLevel="1">
      <c r="A15" s="11" t="s">
        <v>24</v>
      </c>
      <c r="B15" s="8"/>
      <c r="C15" s="107"/>
      <c r="D15" s="55"/>
      <c r="E15" s="13"/>
      <c r="F15" s="66">
        <f>D15</f>
        <v>0</v>
      </c>
      <c r="G15" s="46"/>
      <c r="H15" s="66" t="str">
        <f>IF(AND(NOT(ISBLANK(F15)),NOT(ISBLANK(G15))),F15/G15,"")</f>
        <v/>
      </c>
      <c r="J15" s="10"/>
    </row>
    <row r="16" spans="1:16" ht="15" hidden="1" outlineLevel="1" thickBot="1">
      <c r="A16" s="11" t="s">
        <v>25</v>
      </c>
      <c r="B16" s="8"/>
      <c r="C16" s="12"/>
      <c r="D16" s="14"/>
      <c r="E16" s="36" t="s">
        <v>26</v>
      </c>
      <c r="F16" s="65">
        <f>SUM(F14:F15)</f>
        <v>0</v>
      </c>
      <c r="G16" s="47">
        <f>SUM(G14:G15)</f>
        <v>0</v>
      </c>
      <c r="H16" s="65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27</v>
      </c>
      <c r="H17" s="56"/>
      <c r="J17" s="22">
        <f>IF(ISNUMBER(H17),H17,MAX(H11,H12,H14,H15,H16))</f>
        <v>0</v>
      </c>
    </row>
    <row r="18" spans="1:11" collapsed="1">
      <c r="A18" s="155" t="s">
        <v>28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33" t="b">
        <v>0</v>
      </c>
    </row>
    <row r="19" spans="1:11" hidden="1" outlineLevel="1">
      <c r="A19" s="11" t="s">
        <v>22</v>
      </c>
      <c r="B19" s="7"/>
      <c r="C19" s="100" t="s">
        <v>23</v>
      </c>
      <c r="D19" s="55"/>
      <c r="E19" s="8" t="s">
        <v>22</v>
      </c>
      <c r="F19" s="65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5" t="str">
        <f>IF(OR(ISBLANK(B8),ISBLANK(D8),ISBLANK(D19)),"",F19/G19)</f>
        <v/>
      </c>
      <c r="J19" s="10"/>
    </row>
    <row r="20" spans="1:11" hidden="1" outlineLevel="1">
      <c r="A20" s="11" t="s">
        <v>29</v>
      </c>
      <c r="B20" s="8"/>
      <c r="C20" s="12" t="str">
        <f>IF(C15="","",C15)</f>
        <v/>
      </c>
      <c r="D20" s="55"/>
      <c r="E20" s="13"/>
      <c r="F20" s="66">
        <f>D20</f>
        <v>0</v>
      </c>
      <c r="G20" s="46"/>
      <c r="H20" s="66" t="str">
        <f>IF(AND(NOT(ISBLANK(F20)),NOT(ISBLANK(G20))),F20/G20,"")</f>
        <v/>
      </c>
      <c r="J20" s="10"/>
    </row>
    <row r="21" spans="1:11" ht="15" hidden="1" outlineLevel="1" thickBot="1">
      <c r="A21" s="11" t="s">
        <v>25</v>
      </c>
      <c r="B21" s="8"/>
      <c r="C21" s="12"/>
      <c r="D21" s="14"/>
      <c r="E21" s="36" t="s">
        <v>26</v>
      </c>
      <c r="F21" s="65">
        <f>SUM(F19:F20)</f>
        <v>0</v>
      </c>
      <c r="G21" s="47">
        <f>SUM(G19:G20)</f>
        <v>0</v>
      </c>
      <c r="H21" s="65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27</v>
      </c>
      <c r="H22" s="56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55" t="s">
        <v>30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3" t="b">
        <v>0</v>
      </c>
    </row>
    <row r="25" spans="1:11" ht="15" hidden="1" customHeight="1" outlineLevel="1">
      <c r="B25" s="159" t="s">
        <v>7</v>
      </c>
      <c r="C25" s="172"/>
      <c r="D25" s="159" t="s">
        <v>8</v>
      </c>
      <c r="J25" s="10"/>
    </row>
    <row r="26" spans="1:11" hidden="1" outlineLevel="1">
      <c r="B26" s="172"/>
      <c r="C26" s="172"/>
      <c r="D26" s="159"/>
      <c r="J26" s="10"/>
    </row>
    <row r="27" spans="1:11" hidden="1" outlineLevel="1">
      <c r="A27" s="30"/>
      <c r="B27" s="160"/>
      <c r="C27" s="161"/>
      <c r="D27" s="34"/>
      <c r="J27" s="10"/>
    </row>
    <row r="28" spans="1:11" hidden="1" outlineLevel="1">
      <c r="A28" s="11" t="s">
        <v>23</v>
      </c>
      <c r="B28" s="7"/>
      <c r="C28" s="100" t="s">
        <v>23</v>
      </c>
      <c r="D28" s="61"/>
      <c r="E28" s="8" t="s">
        <v>22</v>
      </c>
      <c r="F28" s="62">
        <f>D28</f>
        <v>0</v>
      </c>
      <c r="G28" s="48" t="str">
        <f>IF(ISBLANK(B27),"",IF(B27=52,D27/4.333,IF(B27=24,D27/2,IF(B27=26,D27/26*12,IF(B27=22,D27/22*12,IF(B27=21,D27/21*12,IF(B27=12,D27/12*12,IF(B27=1,D27*12,IF(B27=4,D27/4*12,IF(B27=2,D27/2*12))))))))))</f>
        <v/>
      </c>
      <c r="H28" s="62" t="str">
        <f>IF(OR(ISBLANK(B27),ISBLANK(D27),ISBLANK(D28)),"",F28/G28)</f>
        <v/>
      </c>
      <c r="J28" s="10"/>
    </row>
    <row r="29" spans="1:11" hidden="1" outlineLevel="1">
      <c r="A29" s="11" t="s">
        <v>31</v>
      </c>
      <c r="B29" s="8"/>
      <c r="C29" s="12" t="str">
        <f>IF(C15="","",C15)</f>
        <v/>
      </c>
      <c r="D29" s="55"/>
      <c r="E29" s="13"/>
      <c r="F29" s="66">
        <f>D29</f>
        <v>0</v>
      </c>
      <c r="G29" s="46"/>
      <c r="H29" s="66" t="str">
        <f>IF(AND(NOT(ISBLANK(F29)),NOT(ISBLANK(G29))),F29/G29,"")</f>
        <v/>
      </c>
    </row>
    <row r="30" spans="1:11" ht="15" hidden="1" outlineLevel="1" thickBot="1">
      <c r="A30" s="11" t="s">
        <v>25</v>
      </c>
      <c r="B30" s="8"/>
      <c r="C30" s="12"/>
      <c r="D30" s="14"/>
      <c r="E30" s="36" t="s">
        <v>26</v>
      </c>
      <c r="F30" s="65">
        <f>SUM(F28:F29)</f>
        <v>0</v>
      </c>
      <c r="G30" s="47">
        <f>SUM(G28:G29)</f>
        <v>0</v>
      </c>
      <c r="H30" s="65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27</v>
      </c>
      <c r="H31" s="56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55" t="s">
        <v>32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33" t="b">
        <v>0</v>
      </c>
    </row>
    <row r="34" spans="1:11" ht="15" hidden="1" customHeight="1" outlineLevel="1">
      <c r="B34" s="159" t="s">
        <v>7</v>
      </c>
      <c r="C34" s="172"/>
      <c r="D34" s="159" t="s">
        <v>8</v>
      </c>
    </row>
    <row r="35" spans="1:11" hidden="1" outlineLevel="1">
      <c r="B35" s="172"/>
      <c r="C35" s="172"/>
      <c r="D35" s="159"/>
    </row>
    <row r="36" spans="1:11" hidden="1" outlineLevel="1">
      <c r="A36" s="30"/>
      <c r="B36" s="160"/>
      <c r="C36" s="161"/>
      <c r="D36" s="34"/>
    </row>
    <row r="37" spans="1:11" hidden="1" outlineLevel="1">
      <c r="A37" s="11" t="s">
        <v>23</v>
      </c>
      <c r="B37" s="7"/>
      <c r="C37" s="100" t="s">
        <v>23</v>
      </c>
      <c r="D37" s="61"/>
      <c r="E37" s="8" t="s">
        <v>22</v>
      </c>
      <c r="F37" s="62">
        <f>D37</f>
        <v>0</v>
      </c>
      <c r="G37" s="48" t="str">
        <f>IF(ISBLANK(B36),"",IF(B36=52,D36/4.333,IF(B36=24,D36/2,IF(B36=26,D36/26*12,IF(B36=22,D36/22*12,IF(B36=21,D36/21*12,IF(B36=12,D36/12*12,IF(B36=1,D36*12,IF(B36=4,D36/4*12)))))))))</f>
        <v/>
      </c>
      <c r="H37" s="62" t="str">
        <f>IF(OR(ISBLANK(B36),ISBLANK(D36),ISBLANK(D37)),"",F37/G37)</f>
        <v/>
      </c>
    </row>
    <row r="38" spans="1:11" hidden="1" outlineLevel="1">
      <c r="A38" s="11" t="s">
        <v>33</v>
      </c>
      <c r="B38" s="8"/>
      <c r="C38" s="12" t="str">
        <f>IF(C15="","",C15)</f>
        <v/>
      </c>
      <c r="D38" s="61"/>
      <c r="E38" s="13"/>
      <c r="F38" s="63">
        <f>D38</f>
        <v>0</v>
      </c>
      <c r="G38" s="46"/>
      <c r="H38" s="63" t="str">
        <f>IF(AND(NOT(ISBLANK(F38)),NOT(ISBLANK(G38))),F38/G38,"")</f>
        <v/>
      </c>
    </row>
    <row r="39" spans="1:11" ht="15" hidden="1" outlineLevel="1" thickBot="1">
      <c r="A39" s="11" t="s">
        <v>25</v>
      </c>
      <c r="B39" s="8"/>
      <c r="C39" s="12"/>
      <c r="D39" s="14"/>
      <c r="E39" s="36" t="s">
        <v>26</v>
      </c>
      <c r="F39" s="62">
        <f>SUM(F37:F38)</f>
        <v>0</v>
      </c>
      <c r="G39" s="47">
        <f>SUM(G37:G38)</f>
        <v>0</v>
      </c>
      <c r="H39" s="62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27</v>
      </c>
      <c r="H40" s="56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55" t="s">
        <v>108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33" t="b">
        <v>0</v>
      </c>
    </row>
    <row r="43" spans="1:11" hidden="1" outlineLevel="1">
      <c r="A43" s="173"/>
      <c r="B43" s="174"/>
      <c r="C43" s="175"/>
    </row>
    <row r="44" spans="1:11" hidden="1" outlineLevel="1">
      <c r="A44" s="11" t="s">
        <v>23</v>
      </c>
      <c r="B44" s="7"/>
      <c r="C44" s="100" t="s">
        <v>23</v>
      </c>
      <c r="D44" s="61"/>
      <c r="E44" s="8" t="s">
        <v>22</v>
      </c>
      <c r="F44" s="62">
        <f>D44</f>
        <v>0</v>
      </c>
      <c r="G44" s="45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34</v>
      </c>
      <c r="B45" s="8"/>
      <c r="C45" s="12" t="str">
        <f>IF(C15="","",C15)</f>
        <v/>
      </c>
      <c r="D45" s="61"/>
      <c r="E45" s="13"/>
      <c r="F45" s="63">
        <f>D45</f>
        <v>0</v>
      </c>
      <c r="G45" s="46"/>
      <c r="H45" s="63" t="str">
        <f>IF(AND(NOT(ISBLANK(F45)),NOT(ISBLANK(G45))),F45/G45,"")</f>
        <v/>
      </c>
    </row>
    <row r="46" spans="1:11" ht="15" hidden="1" outlineLevel="1" thickBot="1">
      <c r="A46" s="11" t="s">
        <v>25</v>
      </c>
      <c r="B46" s="8"/>
      <c r="C46" s="12"/>
      <c r="D46" s="14"/>
      <c r="E46" s="36" t="s">
        <v>26</v>
      </c>
      <c r="F46" s="62">
        <f>SUM(F44:F45)</f>
        <v>0</v>
      </c>
      <c r="G46" s="47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27</v>
      </c>
      <c r="H47" s="56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55" t="s">
        <v>109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33" t="b">
        <v>0</v>
      </c>
    </row>
    <row r="50" spans="1:11" hidden="1" outlineLevel="1">
      <c r="A50" s="173"/>
      <c r="B50" s="174"/>
      <c r="C50" s="175"/>
    </row>
    <row r="51" spans="1:11" hidden="1" outlineLevel="1">
      <c r="A51" s="11" t="s">
        <v>23</v>
      </c>
      <c r="B51" s="7"/>
      <c r="C51" s="100" t="s">
        <v>23</v>
      </c>
      <c r="D51" s="61"/>
      <c r="E51" s="8" t="s">
        <v>22</v>
      </c>
      <c r="F51" s="62">
        <f>D51</f>
        <v>0</v>
      </c>
      <c r="G51" s="45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35</v>
      </c>
      <c r="B52" s="8"/>
      <c r="C52" s="12" t="str">
        <f>IF(C15="","",C15)</f>
        <v/>
      </c>
      <c r="D52" s="61"/>
      <c r="E52" s="13"/>
      <c r="F52" s="63">
        <f>D52</f>
        <v>0</v>
      </c>
      <c r="G52" s="46"/>
      <c r="H52" s="63" t="str">
        <f>IF(AND(NOT(ISBLANK(F52)),NOT(ISBLANK(G52))),F52/G52,"")</f>
        <v/>
      </c>
    </row>
    <row r="53" spans="1:11" ht="15" hidden="1" outlineLevel="1" thickBot="1">
      <c r="A53" s="11" t="s">
        <v>25</v>
      </c>
      <c r="B53" s="8"/>
      <c r="C53" s="12"/>
      <c r="D53" s="14"/>
      <c r="E53" s="36" t="s">
        <v>26</v>
      </c>
      <c r="F53" s="62">
        <f>SUM(F51:F52)</f>
        <v>0</v>
      </c>
      <c r="G53" s="47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27</v>
      </c>
      <c r="H54" s="56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55" t="s">
        <v>36</v>
      </c>
      <c r="B56" s="156"/>
      <c r="C56" s="156"/>
      <c r="D56" s="156"/>
      <c r="E56" s="156"/>
      <c r="F56" s="156"/>
      <c r="G56" s="156"/>
      <c r="H56" s="156"/>
      <c r="I56" s="156"/>
      <c r="J56" s="156"/>
      <c r="K56" s="33" t="b">
        <v>0</v>
      </c>
    </row>
    <row r="57" spans="1:11" hidden="1" outlineLevel="1">
      <c r="A57" s="173"/>
      <c r="B57" s="174"/>
      <c r="C57" s="175"/>
      <c r="D57" s="159" t="s">
        <v>8</v>
      </c>
      <c r="H57" s="21" t="s">
        <v>6</v>
      </c>
      <c r="J57" s="80"/>
    </row>
    <row r="58" spans="1:11" ht="15" hidden="1" customHeight="1" outlineLevel="1">
      <c r="B58" s="178" t="s">
        <v>7</v>
      </c>
      <c r="C58" s="179"/>
      <c r="D58" s="159"/>
      <c r="H58" s="21" t="s">
        <v>9</v>
      </c>
      <c r="J58" s="80"/>
    </row>
    <row r="59" spans="1:11" hidden="1" outlineLevel="1">
      <c r="B59" s="160"/>
      <c r="C59" s="161"/>
      <c r="D59" s="34"/>
      <c r="G59" s="3"/>
    </row>
    <row r="60" spans="1:11" hidden="1" outlineLevel="1">
      <c r="A60" s="5" t="s">
        <v>37</v>
      </c>
      <c r="D60" s="82"/>
      <c r="E60" s="20" t="str">
        <f>IF(ISBLANK(B59),"",IF(B59=52,"X52",IF(B59=24,"X24",IF(B59=26,"X26",IF(B59=22,"X22",IF(B59=21,"X21",IF(B59=12,"X12",IF(B59=1,"X1"))))))))</f>
        <v/>
      </c>
      <c r="F60" s="3" t="str">
        <f>IF(OR(ISBLANK(E60),ISBLANK(B59)),"",IF(E60="x52",D60*52,IF(E60="x24",D60*24,IF(E60="x26",D60*26,IF(E60="x22",D60*22,IF(E60="x21",D60*21,IF(E60="x12",D60*12,IF(E60="x1",D60*1))))))))</f>
        <v/>
      </c>
      <c r="G60" s="44">
        <v>12</v>
      </c>
      <c r="H60" s="65" t="str">
        <f>IF(F60="","",F60/G60)</f>
        <v/>
      </c>
    </row>
    <row r="61" spans="1:11" hidden="1" outlineLevel="1">
      <c r="A61" s="11" t="s">
        <v>23</v>
      </c>
      <c r="B61" s="7"/>
      <c r="C61" s="100" t="s">
        <v>23</v>
      </c>
      <c r="D61" s="61"/>
      <c r="E61" s="8" t="s">
        <v>22</v>
      </c>
      <c r="F61" s="62">
        <f>D61</f>
        <v>0</v>
      </c>
      <c r="G61" s="45" t="str">
        <f>IF(ISBLANK(B59),"",IF(B59=52,D59/4.333,IF(B59=24,D59/2,IF(B59=26,D59/26*12,IF(B59=22,D59/22*12,IF(B59=21,D59/21*12,IF(B59=12,D59/12*12,IF(B59=1,D59*12))))))))</f>
        <v/>
      </c>
      <c r="H61" s="62" t="str">
        <f>IF(OR(ISBLANK(B59),ISBLANK(D59),ISBLANK(D61)),"",F61/G61)</f>
        <v/>
      </c>
    </row>
    <row r="62" spans="1:11" hidden="1" outlineLevel="1">
      <c r="A62" s="11" t="s">
        <v>40</v>
      </c>
      <c r="B62" s="8"/>
      <c r="C62" s="12" t="str">
        <f>IF(C15="","",C15)</f>
        <v/>
      </c>
      <c r="D62" s="61"/>
      <c r="E62" s="13"/>
      <c r="F62" s="63">
        <f>D62</f>
        <v>0</v>
      </c>
      <c r="G62" s="46"/>
      <c r="H62" s="63" t="str">
        <f>IF(AND(NOT(ISBLANK(F62)),NOT(ISBLANK(G62))),F62/G62,"")</f>
        <v/>
      </c>
    </row>
    <row r="63" spans="1:11" ht="15" hidden="1" outlineLevel="1" thickBot="1">
      <c r="A63" s="11" t="s">
        <v>25</v>
      </c>
      <c r="B63" s="8"/>
      <c r="C63" s="12"/>
      <c r="D63" s="14"/>
      <c r="E63" s="36" t="s">
        <v>26</v>
      </c>
      <c r="F63" s="62">
        <f>SUM(F61:F62)</f>
        <v>0</v>
      </c>
      <c r="G63" s="47">
        <f>SUM(G61:G62)</f>
        <v>0</v>
      </c>
      <c r="H63" s="62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27</v>
      </c>
      <c r="H64" s="5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55" t="s">
        <v>39</v>
      </c>
      <c r="B66" s="156"/>
      <c r="C66" s="156"/>
      <c r="D66" s="156"/>
      <c r="E66" s="156"/>
      <c r="F66" s="156"/>
      <c r="G66" s="156"/>
      <c r="H66" s="156"/>
      <c r="I66" s="156"/>
      <c r="J66" s="156"/>
      <c r="K66" s="33" t="b">
        <v>0</v>
      </c>
    </row>
    <row r="67" spans="1:11" hidden="1" outlineLevel="1">
      <c r="A67" s="173"/>
      <c r="B67" s="174"/>
      <c r="C67" s="175"/>
      <c r="D67" s="159" t="s">
        <v>8</v>
      </c>
      <c r="H67" s="21" t="s">
        <v>6</v>
      </c>
      <c r="J67" s="80"/>
    </row>
    <row r="68" spans="1:11" ht="15" hidden="1" customHeight="1" outlineLevel="1">
      <c r="B68" s="178" t="s">
        <v>7</v>
      </c>
      <c r="C68" s="179"/>
      <c r="D68" s="159"/>
      <c r="H68" s="21" t="s">
        <v>9</v>
      </c>
      <c r="J68" s="80"/>
    </row>
    <row r="69" spans="1:11" hidden="1" outlineLevel="1">
      <c r="B69" s="160"/>
      <c r="C69" s="161"/>
      <c r="D69" s="34"/>
      <c r="G69" s="3"/>
    </row>
    <row r="70" spans="1:11" hidden="1" outlineLevel="1">
      <c r="A70" s="5" t="s">
        <v>37</v>
      </c>
      <c r="D70" s="82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4">
        <v>12</v>
      </c>
      <c r="H70" s="65" t="str">
        <f>IF(F70="","",F70/G70)</f>
        <v/>
      </c>
    </row>
    <row r="71" spans="1:11" hidden="1" outlineLevel="1">
      <c r="A71" s="11" t="s">
        <v>23</v>
      </c>
      <c r="B71" s="7"/>
      <c r="C71" s="100" t="s">
        <v>23</v>
      </c>
      <c r="D71" s="61"/>
      <c r="E71" s="8" t="s">
        <v>22</v>
      </c>
      <c r="F71" s="62">
        <f>D71</f>
        <v>0</v>
      </c>
      <c r="G71" s="45" t="str">
        <f>IF(ISBLANK(B69),"",IF(B69=52,D69/4.333,IF(B69=24,D69/2,IF(B69=26,D69/26*12,IF(B69=22,D69/22*12,IF(B69=21,D69/21*12,IF(B69=12,D69/12*12,IF(B69=1,D69*12))))))))</f>
        <v/>
      </c>
      <c r="H71" s="62" t="str">
        <f>IF(OR(ISBLANK(B69),ISBLANK(D69),ISBLANK(D71)),"",F71/G71)</f>
        <v/>
      </c>
    </row>
    <row r="72" spans="1:11" hidden="1" outlineLevel="1">
      <c r="A72" s="11" t="s">
        <v>38</v>
      </c>
      <c r="B72" s="8"/>
      <c r="C72" s="12" t="str">
        <f>IF(C15="","",C15)</f>
        <v/>
      </c>
      <c r="D72" s="61"/>
      <c r="E72" s="13"/>
      <c r="F72" s="63">
        <f>D72</f>
        <v>0</v>
      </c>
      <c r="G72" s="46"/>
      <c r="H72" s="63" t="str">
        <f>IF(AND(NOT(ISBLANK(F72)),NOT(ISBLANK(G72))),F72/G72,"")</f>
        <v/>
      </c>
    </row>
    <row r="73" spans="1:11" ht="15" hidden="1" outlineLevel="1" thickBot="1">
      <c r="A73" s="11" t="s">
        <v>25</v>
      </c>
      <c r="B73" s="8"/>
      <c r="C73" s="12"/>
      <c r="D73" s="14"/>
      <c r="E73" s="36" t="s">
        <v>26</v>
      </c>
      <c r="F73" s="62">
        <f>SUM(F71:F72)</f>
        <v>0</v>
      </c>
      <c r="G73" s="47">
        <f>SUM(G71:G72)</f>
        <v>0</v>
      </c>
      <c r="H73" s="62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27</v>
      </c>
      <c r="H74" s="56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55" t="s">
        <v>41</v>
      </c>
      <c r="B76" s="156"/>
      <c r="C76" s="156"/>
      <c r="D76" s="156"/>
      <c r="E76" s="156"/>
      <c r="F76" s="156"/>
      <c r="G76" s="156"/>
      <c r="H76" s="156"/>
      <c r="I76" s="156"/>
      <c r="J76" s="156"/>
      <c r="K76" s="33" t="b">
        <v>0</v>
      </c>
    </row>
    <row r="77" spans="1:11" hidden="1" outlineLevel="1"/>
    <row r="78" spans="1:11" hidden="1" outlineLevel="1">
      <c r="A78" s="11" t="s">
        <v>42</v>
      </c>
      <c r="B78" s="8"/>
      <c r="C78" s="54" t="s">
        <v>43</v>
      </c>
      <c r="D78" s="73"/>
      <c r="E78" s="8"/>
      <c r="F78" s="62">
        <f>D78</f>
        <v>0</v>
      </c>
      <c r="G78" s="57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6"/>
      <c r="F79" s="62"/>
      <c r="G79" s="47"/>
      <c r="H79" s="86"/>
      <c r="J79" s="98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27</v>
      </c>
      <c r="H80" s="56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55" t="s">
        <v>60</v>
      </c>
      <c r="B82" s="156"/>
      <c r="C82" s="156"/>
      <c r="D82" s="156"/>
      <c r="E82" s="156"/>
      <c r="F82" s="156"/>
      <c r="G82" s="156"/>
      <c r="H82" s="156"/>
      <c r="I82" s="156"/>
      <c r="J82" s="156"/>
      <c r="K82" s="33" t="b">
        <v>0</v>
      </c>
    </row>
    <row r="83" spans="1:11" hidden="1" outlineLevel="1">
      <c r="A83" s="5"/>
    </row>
    <row r="84" spans="1:11" hidden="1" outlineLevel="1">
      <c r="A84" s="11"/>
      <c r="B84" s="182" t="s">
        <v>45</v>
      </c>
      <c r="C84" s="183"/>
      <c r="D84" s="88"/>
      <c r="E84" s="78"/>
      <c r="F84" s="72"/>
      <c r="G84" s="87"/>
      <c r="H84" s="72"/>
    </row>
    <row r="85" spans="1:11" hidden="1" outlineLevel="1">
      <c r="A85" s="11" t="s">
        <v>49</v>
      </c>
      <c r="B85" s="176"/>
      <c r="C85" s="177"/>
      <c r="D85" s="71"/>
      <c r="E85" s="78"/>
      <c r="F85" s="72">
        <f t="shared" ref="F85:F88" si="0">D85</f>
        <v>0</v>
      </c>
      <c r="G85" s="17"/>
      <c r="H85" s="72">
        <f t="shared" ref="H85:H88" si="1">F85</f>
        <v>0</v>
      </c>
    </row>
    <row r="86" spans="1:11" hidden="1" outlineLevel="1">
      <c r="A86" s="11" t="s">
        <v>50</v>
      </c>
      <c r="B86" s="190"/>
      <c r="C86" s="177"/>
      <c r="D86" s="71"/>
      <c r="E86" s="78"/>
      <c r="F86" s="72">
        <f t="shared" si="0"/>
        <v>0</v>
      </c>
      <c r="G86" s="17"/>
      <c r="H86" s="72">
        <f t="shared" si="1"/>
        <v>0</v>
      </c>
    </row>
    <row r="87" spans="1:11" hidden="1" outlineLevel="1">
      <c r="A87" s="11" t="s">
        <v>51</v>
      </c>
      <c r="B87" s="176"/>
      <c r="C87" s="177"/>
      <c r="D87" s="71"/>
      <c r="E87" s="78"/>
      <c r="F87" s="72">
        <f t="shared" si="0"/>
        <v>0</v>
      </c>
      <c r="G87" s="17"/>
      <c r="H87" s="72">
        <f t="shared" si="1"/>
        <v>0</v>
      </c>
    </row>
    <row r="88" spans="1:11" hidden="1" outlineLevel="1">
      <c r="A88" s="11" t="s">
        <v>51</v>
      </c>
      <c r="B88" s="176"/>
      <c r="C88" s="177"/>
      <c r="D88" s="71"/>
      <c r="E88" s="78"/>
      <c r="F88" s="72">
        <f t="shared" si="0"/>
        <v>0</v>
      </c>
      <c r="G88" s="17"/>
      <c r="H88" s="72">
        <f t="shared" si="1"/>
        <v>0</v>
      </c>
    </row>
    <row r="89" spans="1:11" hidden="1" outlineLevel="1">
      <c r="A89" s="41"/>
      <c r="B89" s="190"/>
      <c r="C89" s="177"/>
      <c r="D89" s="71"/>
      <c r="E89" s="79" t="str">
        <f>IF(ISBLANK(A89),"",IF(A89="weekly","X52",IF(A89="BIWEEKLY","X26",IF(A89="SEMIMONTHLY","X24",IF(A89="MONTHLY","X12",IF(A89="ANNUALLY",""))))))</f>
        <v/>
      </c>
      <c r="F89" s="72" t="str">
        <f>IF(ISBLANK(A89),"$0.00  ",IF(A89="weekly",(D89*52),IF(A89="BIWEEKLY",(D89*26),IF(A89="SEMIMONTHLY",(D89*24),IF(A89="MONTHLY",(D89*12),IF(A89="ANNUALLY",D89))))))</f>
        <v xml:space="preserve">$0.00  </v>
      </c>
      <c r="G89" s="40" t="s">
        <v>53</v>
      </c>
      <c r="H89" s="72">
        <f>IF(F89="0","$0.00",F89/12)</f>
        <v>0</v>
      </c>
    </row>
    <row r="90" spans="1:11" ht="15" hidden="1" outlineLevel="1" thickBot="1">
      <c r="A90" s="41"/>
      <c r="B90" s="190"/>
      <c r="C90" s="177"/>
      <c r="D90" s="71"/>
      <c r="E90" s="79" t="str">
        <f>IF(ISBLANK(A90),"",IF(A90="weekly","X52",IF(A90="BIWEEKLY","X26",IF(A90="SEMIMONTHLY","X24",IF(A90="MONTHLY","X12",IF(A90="ANNUALLY",""))))))</f>
        <v/>
      </c>
      <c r="F90" s="72" t="str">
        <f>IF(ISBLANK(A90),"$0.00  ",IF(A90="weekly",(D90*52),IF(A90="BIWEEKLY",(D90*26),IF(A90="SEMIMONTHLY",(D90*24),IF(A90="MONTHLY",(D90*12),IF(A90="ANNUALLY",D90))))))</f>
        <v xml:space="preserve">$0.00  </v>
      </c>
      <c r="G90" s="40" t="s">
        <v>53</v>
      </c>
      <c r="H90" s="72">
        <f>IF(F90="0","$0.00",F90/12)</f>
        <v>0</v>
      </c>
    </row>
    <row r="91" spans="1:11" ht="15" hidden="1" outlineLevel="1" thickBot="1">
      <c r="H91" s="21" t="s">
        <v>54</v>
      </c>
      <c r="J91" s="24">
        <f>SUMIF(H84:H90,"&gt;=0")</f>
        <v>0</v>
      </c>
    </row>
    <row r="92" spans="1:11" ht="3.75" customHeight="1"/>
    <row r="93" spans="1:11" ht="15" customHeight="1">
      <c r="H93" s="25" t="s">
        <v>61</v>
      </c>
      <c r="J93" s="98">
        <f>J17+J22+J31+J40+J47+J54+J64+J74+J80+J91</f>
        <v>0</v>
      </c>
    </row>
    <row r="94" spans="1:11" ht="15" customHeight="1" collapsed="1">
      <c r="H94" s="25"/>
      <c r="J94" s="98"/>
    </row>
    <row r="95" spans="1:11" ht="15" customHeight="1">
      <c r="H95" s="25"/>
      <c r="J95" s="98"/>
    </row>
    <row r="96" spans="1:11" ht="15" customHeight="1" collapsed="1">
      <c r="A96" s="155" t="s">
        <v>70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3" t="b">
        <v>1</v>
      </c>
    </row>
    <row r="97" spans="1:16" ht="15" hidden="1" customHeight="1" outlineLevel="1">
      <c r="A97" s="173"/>
      <c r="B97" s="174"/>
      <c r="C97" s="175"/>
      <c r="D97" s="159" t="s">
        <v>8</v>
      </c>
      <c r="H97" s="21" t="s">
        <v>6</v>
      </c>
      <c r="J97" s="75"/>
    </row>
    <row r="98" spans="1:16" ht="15" hidden="1" customHeight="1" outlineLevel="1">
      <c r="B98" s="178" t="s">
        <v>7</v>
      </c>
      <c r="C98" s="179"/>
      <c r="D98" s="159"/>
      <c r="H98" s="21" t="s">
        <v>9</v>
      </c>
      <c r="J98" s="80"/>
    </row>
    <row r="99" spans="1:16" s="33" customFormat="1" ht="15" hidden="1" customHeight="1" outlineLevel="1">
      <c r="A99" s="1"/>
      <c r="B99" s="160"/>
      <c r="C99" s="161"/>
      <c r="D99" s="34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3" customFormat="1" ht="15" hidden="1" customHeight="1" outlineLevel="1">
      <c r="A100" s="5" t="s">
        <v>71</v>
      </c>
      <c r="B100" s="1"/>
      <c r="C100" s="1"/>
      <c r="D100" s="82"/>
      <c r="E100" s="20" t="str">
        <f>IF(ISBLANK(B99),"",IF(B99=52,"X52",IF(B99=24,"X24",IF(B99=26,"X26",IF(B99=22,"X22",IF(B99=21,"X21",IF(B99=12,"X12",IF(B99=1,"X1"))))))))</f>
        <v/>
      </c>
      <c r="F100" s="65" t="str">
        <f>IF(OR(ISBLANK(E100),ISBLANK(B99)),"",IF(E100="x52",D100*52,IF(E100="x24",D100*24,IF(E100="x26",D100*26,IF(E100="x22",D100*22,IF(E100="x21",D100*21,IF(E100="x12",D100*12,IF(E100="x1",D100*1))))))))</f>
        <v/>
      </c>
      <c r="G100" s="44">
        <v>12</v>
      </c>
      <c r="H100" s="65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3" customFormat="1" ht="15" hidden="1" customHeight="1" outlineLevel="1">
      <c r="A101" s="11" t="s">
        <v>23</v>
      </c>
      <c r="B101" s="7"/>
      <c r="C101" s="100" t="s">
        <v>23</v>
      </c>
      <c r="D101" s="61"/>
      <c r="E101" s="8" t="s">
        <v>22</v>
      </c>
      <c r="F101" s="62">
        <f>D101</f>
        <v>0</v>
      </c>
      <c r="G101" s="45" t="str">
        <f>IF(ISBLANK(B99),"",IF(B99=52,D99/4.333,IF(B99=24,D99/2,IF(B99=26,D99/26*12,IF(B99=22,D99/22*12,IF(B99=21,D99/21*12,IF(B99=12,D99/12*12,IF(B99=1,D99*12))))))))</f>
        <v/>
      </c>
      <c r="H101" s="62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3" customFormat="1" ht="15" hidden="1" customHeight="1" outlineLevel="1">
      <c r="A102" s="11" t="s">
        <v>38</v>
      </c>
      <c r="B102" s="8"/>
      <c r="C102" s="12" t="str">
        <f>IF(C15="","",C15)</f>
        <v/>
      </c>
      <c r="D102" s="61"/>
      <c r="E102" s="13"/>
      <c r="F102" s="63">
        <f>D102</f>
        <v>0</v>
      </c>
      <c r="G102" s="52"/>
      <c r="H102" s="63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3" customFormat="1" ht="15" hidden="1" customHeight="1" outlineLevel="1" thickBot="1">
      <c r="A103" s="11" t="s">
        <v>25</v>
      </c>
      <c r="B103" s="8"/>
      <c r="C103" s="12"/>
      <c r="D103" s="14"/>
      <c r="E103" s="36" t="s">
        <v>26</v>
      </c>
      <c r="F103" s="62">
        <f>SUM(F101:F102)</f>
        <v>0</v>
      </c>
      <c r="G103" s="47">
        <f>SUM(G101:G102)</f>
        <v>0</v>
      </c>
      <c r="H103" s="62" t="str">
        <f>IF(G103=0,"",F103/G103)</f>
        <v/>
      </c>
      <c r="I103" s="1"/>
      <c r="J103" s="98"/>
      <c r="L103" s="1"/>
      <c r="M103" s="1"/>
      <c r="N103" s="1"/>
      <c r="O103" s="1"/>
      <c r="P103" s="1"/>
    </row>
    <row r="104" spans="1:16" s="33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27</v>
      </c>
      <c r="H104" s="56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3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8"/>
      <c r="L105" s="1"/>
      <c r="M105" s="1"/>
      <c r="N105" s="1"/>
      <c r="O105" s="1"/>
      <c r="P105" s="1"/>
    </row>
    <row r="106" spans="1:16" collapsed="1"/>
    <row r="107" spans="1:16" s="33" customFormat="1" ht="15" thickBot="1">
      <c r="A107" s="1" t="s">
        <v>72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3" customFormat="1" ht="84" customHeight="1" thickTop="1" thickBot="1">
      <c r="A108" s="186"/>
      <c r="B108" s="187"/>
      <c r="C108" s="187"/>
      <c r="D108" s="187"/>
      <c r="E108" s="187"/>
      <c r="F108" s="187"/>
      <c r="G108" s="187"/>
      <c r="H108" s="187"/>
      <c r="I108" s="188"/>
      <c r="J108" s="189"/>
      <c r="L108" s="1"/>
      <c r="M108" s="1"/>
      <c r="N108" s="1"/>
      <c r="O108" s="1"/>
      <c r="P108" s="1"/>
    </row>
    <row r="109" spans="1:16" ht="15" thickTop="1"/>
  </sheetData>
  <sheetProtection algorithmName="SHA-512" hashValue="KFG2+wfBNBl6ij0zU/C6iVcpBTYSWGMe5l1O06uZmdRuldlA8yJCwzSXpFw+YYsWH+HDGjaqCkMouX1INoOuMg==" saltValue="Duq6wXgkZ4YD7MdhdUghlg==" spinCount="100000" sheet="1" formatRows="0" selectLockedCells="1"/>
  <mergeCells count="53">
    <mergeCell ref="A96:J96"/>
    <mergeCell ref="A97:C97"/>
    <mergeCell ref="D97:D98"/>
    <mergeCell ref="B99:C99"/>
    <mergeCell ref="A108:J108"/>
    <mergeCell ref="B98:C98"/>
    <mergeCell ref="B87:C87"/>
    <mergeCell ref="B88:C88"/>
    <mergeCell ref="B89:C89"/>
    <mergeCell ref="B90:C90"/>
    <mergeCell ref="B69:C69"/>
    <mergeCell ref="A76:J76"/>
    <mergeCell ref="A82:J82"/>
    <mergeCell ref="B84:C84"/>
    <mergeCell ref="B85:C85"/>
    <mergeCell ref="B86:C86"/>
    <mergeCell ref="A67:C67"/>
    <mergeCell ref="D67:D68"/>
    <mergeCell ref="B68:C68"/>
    <mergeCell ref="B36:C36"/>
    <mergeCell ref="A42:J42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B25:C26"/>
    <mergeCell ref="D25:D26"/>
    <mergeCell ref="B27:C27"/>
    <mergeCell ref="A33:J33"/>
    <mergeCell ref="B34:C35"/>
    <mergeCell ref="D34:D35"/>
    <mergeCell ref="M10:P10"/>
    <mergeCell ref="M11:P11"/>
    <mergeCell ref="M13:P13"/>
    <mergeCell ref="M14:P14"/>
    <mergeCell ref="A18:J18"/>
    <mergeCell ref="A24:J24"/>
    <mergeCell ref="F5:G5"/>
    <mergeCell ref="B6:C7"/>
    <mergeCell ref="D6:D7"/>
    <mergeCell ref="B8:C8"/>
    <mergeCell ref="A9:J9"/>
    <mergeCell ref="A10:A11"/>
    <mergeCell ref="C4:G4"/>
    <mergeCell ref="A1:J1"/>
    <mergeCell ref="A2:B2"/>
    <mergeCell ref="F2:G2"/>
    <mergeCell ref="H2:J2"/>
  </mergeCells>
  <dataValidations count="7">
    <dataValidation showDropDown="1" showInputMessage="1" showErrorMessage="1" sqref="A8" xr:uid="{08EDF84F-AA64-4EE9-8C52-A471505BFA1D}"/>
    <dataValidation type="list" allowBlank="1" showInputMessage="1" showErrorMessage="1" sqref="A89:A90" xr:uid="{73A18D33-C010-4900-87C4-47800D93127F}">
      <formula1>"weekly,biweekly,semimonthly,monthly,annually"</formula1>
    </dataValidation>
    <dataValidation type="list" allowBlank="1" showInputMessage="1" showErrorMessage="1" sqref="B99:C99 B36:C36" xr:uid="{28340BE6-C5D8-442D-92EF-74788BD83752}">
      <formula1>"52,26,24,22,21,12,4,1"</formula1>
    </dataValidation>
    <dataValidation type="list" allowBlank="1" showInputMessage="1" showErrorMessage="1" sqref="B8:C8" xr:uid="{0B4551DC-DF64-4CE0-8466-1FC807D3D11B}">
      <formula1>"52, 26, 24, 22, 21, 12, 1"</formula1>
    </dataValidation>
    <dataValidation type="list" allowBlank="1" showInputMessage="1" showErrorMessage="1" sqref="B59:C59 B69:C69" xr:uid="{F33ECA60-1870-4A1C-9CFB-9C2416996691}">
      <formula1>"52,26,24,22,21,12,1"</formula1>
    </dataValidation>
    <dataValidation type="list" allowBlank="1" showInputMessage="1" showErrorMessage="1" sqref="B27:C27" xr:uid="{62A14FCC-7BDF-4577-84A5-D2B3087C45DD}">
      <formula1>"52,26,24,22,21,12,4,2,1"</formula1>
    </dataValidation>
    <dataValidation type="list" allowBlank="1" showInputMessage="1" showErrorMessage="1" sqref="C15" xr:uid="{5DE7AEEB-DC46-43B3-AD07-FE3F3705B71B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7C0BD468-25D0-489A-9D2B-E64DBA781496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30" id="{2D732C37-AE3A-4F86-BC76-4584CEAE6CD8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" id="{4DC2621F-2E1F-46E1-AD6E-EC137D015817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9" id="{6C9F8797-B543-4796-8360-09EE8E65A9F2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32" id="{01688A43-1B39-4FAB-8E29-87D9BE7493D4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31" id="{950F8505-A2F9-4347-81C9-1BF25FACF3EB}">
            <x14:iconSet iconSet="3Arrows" custom="1">
              <x14:cfvo type="percent">
                <xm:f>0</xm:f>
              </x14:cfvo>
              <x14:cfvo type="num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8" id="{FC14FB92-51D5-4DA4-902F-908FDE2C19EB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7" id="{6B3A3936-B0B0-4B4D-917D-18CB3A01C6AB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5" id="{50094D2A-14D1-4A1F-9B32-F3C1710006A3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798373B5-328A-4161-9205-D9DCEC58BE48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89A1-1510-42AB-B4D1-72C799FDF6B3}">
  <sheetPr codeName="Sheet6">
    <tabColor theme="8" tint="0.39997558519241921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3" hidden="1" customWidth="1"/>
    <col min="12" max="12" width="6" style="1" customWidth="1"/>
    <col min="13" max="16384" width="8.88671875" style="1"/>
  </cols>
  <sheetData>
    <row r="1" spans="1:16" ht="22.2" customHeight="1">
      <c r="A1" s="108" t="s">
        <v>100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6" ht="15" customHeight="1">
      <c r="A2" s="109" t="s">
        <v>1</v>
      </c>
      <c r="B2" s="110"/>
      <c r="C2" s="102" t="str">
        <f>IF(Summary!C2="","",Summary!C2)</f>
        <v/>
      </c>
      <c r="D2" s="2"/>
      <c r="E2" s="2"/>
      <c r="F2" s="111" t="s">
        <v>2</v>
      </c>
      <c r="G2" s="112"/>
      <c r="H2" s="149" t="str">
        <f>IF(Summary!H2="","",Summary!H2)</f>
        <v/>
      </c>
      <c r="I2" s="150"/>
      <c r="J2" s="151"/>
    </row>
    <row r="3" spans="1:16" ht="7.2" customHeight="1"/>
    <row r="4" spans="1:16">
      <c r="A4" s="32" t="s">
        <v>62</v>
      </c>
      <c r="C4" s="152" t="str">
        <f>IF(Summary!C6="","",Summary!C6)</f>
        <v/>
      </c>
      <c r="D4" s="153"/>
      <c r="E4" s="153"/>
      <c r="F4" s="153"/>
      <c r="G4" s="154"/>
      <c r="K4" s="33" t="b">
        <v>1</v>
      </c>
    </row>
    <row r="5" spans="1:16" ht="24" customHeight="1">
      <c r="A5" s="74" t="s">
        <v>4</v>
      </c>
      <c r="B5" s="19"/>
      <c r="C5" s="19"/>
      <c r="D5" s="19"/>
      <c r="E5" s="11" t="s">
        <v>5</v>
      </c>
      <c r="F5" s="147"/>
      <c r="G5" s="148"/>
      <c r="H5" s="21" t="s">
        <v>6</v>
      </c>
      <c r="J5" s="80"/>
    </row>
    <row r="6" spans="1:16">
      <c r="B6" s="157" t="s">
        <v>7</v>
      </c>
      <c r="C6" s="158"/>
      <c r="D6" s="159" t="s">
        <v>8</v>
      </c>
      <c r="H6" s="21" t="s">
        <v>9</v>
      </c>
      <c r="J6" s="80"/>
    </row>
    <row r="7" spans="1:16">
      <c r="B7" s="158"/>
      <c r="C7" s="158"/>
      <c r="D7" s="159"/>
    </row>
    <row r="8" spans="1:16">
      <c r="A8" s="30"/>
      <c r="B8" s="160"/>
      <c r="C8" s="161"/>
      <c r="D8" s="34"/>
      <c r="E8" s="4"/>
      <c r="F8" s="105" t="s">
        <v>10</v>
      </c>
      <c r="G8" s="105" t="s">
        <v>11</v>
      </c>
      <c r="H8" s="105" t="s">
        <v>12</v>
      </c>
      <c r="I8" s="5"/>
      <c r="J8" s="106" t="s">
        <v>13</v>
      </c>
    </row>
    <row r="9" spans="1:16" collapsed="1">
      <c r="A9" s="155" t="s">
        <v>14</v>
      </c>
      <c r="B9" s="156"/>
      <c r="C9" s="156"/>
      <c r="D9" s="156"/>
      <c r="E9" s="156"/>
      <c r="F9" s="156"/>
      <c r="G9" s="156"/>
      <c r="H9" s="156"/>
      <c r="I9" s="156"/>
      <c r="J9" s="156"/>
      <c r="K9" s="33" t="b">
        <v>0</v>
      </c>
    </row>
    <row r="10" spans="1:16" hidden="1" outlineLevel="1">
      <c r="A10" s="164" t="s">
        <v>15</v>
      </c>
      <c r="B10" s="99" t="s">
        <v>16</v>
      </c>
      <c r="C10" s="99" t="s">
        <v>17</v>
      </c>
      <c r="D10" s="99"/>
      <c r="E10" s="4"/>
      <c r="F10" s="6"/>
      <c r="G10" s="6"/>
      <c r="H10" s="6"/>
      <c r="M10" s="167" t="s">
        <v>63</v>
      </c>
      <c r="N10" s="168"/>
      <c r="O10" s="168"/>
      <c r="P10" s="168"/>
    </row>
    <row r="11" spans="1:16" hidden="1" outlineLevel="1">
      <c r="A11" s="164"/>
      <c r="B11" s="34"/>
      <c r="C11" s="35"/>
      <c r="D11" s="29">
        <f>B11*C11</f>
        <v>0</v>
      </c>
      <c r="E11" s="4"/>
      <c r="F11" s="29">
        <f>D11*B8</f>
        <v>0</v>
      </c>
      <c r="G11" s="43">
        <v>12</v>
      </c>
      <c r="H11" s="29">
        <f>F11/G11</f>
        <v>0</v>
      </c>
      <c r="M11" s="169">
        <f>D14+D19+D28+D37+D44+D51</f>
        <v>0</v>
      </c>
      <c r="N11" s="170"/>
      <c r="O11" s="170"/>
      <c r="P11" s="171"/>
    </row>
    <row r="12" spans="1:16" hidden="1" outlineLevel="1">
      <c r="A12" s="5" t="s">
        <v>58</v>
      </c>
      <c r="D12" s="55"/>
      <c r="E12" s="1" t="str">
        <f>IF(ISBLANK(B8),"",IF(B8=52,"X52",IF(B8=24,"X24",IF(B8=26,"X26",IF(B8=22,"X22",IF(B8=21,"X21",IF(B8=12,"X12",IF(B8=1,"X1"))))))))</f>
        <v/>
      </c>
      <c r="F12" s="65" t="str">
        <f>IF(OR(ISBLANK(E12),ISBLANK(B8)),"",IF(E12="x52",D12*52,IF(E12="x24",D12*24,IF(E12="x26",D12*26,IF(E12="x22",D12*22,IF(E12="x21",D12*21,IF(E12="x12",D12*12,IF(E12="x1",D12*1))))))))</f>
        <v/>
      </c>
      <c r="G12" s="44">
        <v>12</v>
      </c>
      <c r="H12" s="65" t="str">
        <f>IF(F12="","",F12/G12)</f>
        <v/>
      </c>
      <c r="J12" s="10"/>
    </row>
    <row r="13" spans="1:16" hidden="1" outlineLevel="1">
      <c r="A13" s="5" t="s">
        <v>20</v>
      </c>
      <c r="D13" s="82"/>
      <c r="G13" s="44">
        <v>12</v>
      </c>
      <c r="H13" s="65">
        <f>D13/12</f>
        <v>0</v>
      </c>
      <c r="M13" s="167" t="s">
        <v>64</v>
      </c>
      <c r="N13" s="168"/>
      <c r="O13" s="168"/>
      <c r="P13" s="168"/>
    </row>
    <row r="14" spans="1:16" hidden="1" outlineLevel="1">
      <c r="A14" s="11" t="s">
        <v>22</v>
      </c>
      <c r="B14" s="7"/>
      <c r="C14" s="100" t="s">
        <v>23</v>
      </c>
      <c r="D14" s="55"/>
      <c r="E14" s="8" t="s">
        <v>22</v>
      </c>
      <c r="F14" s="65">
        <f>D14</f>
        <v>0</v>
      </c>
      <c r="G14" s="45" t="str">
        <f>IF(ISBLANK(B8),"",IF(B8=52,D8/4.333,IF(B8=24,D8/2,IF(B8=26,D8/26*12,IF(B8=22,D8/22*12,IF(B8=21,D8/21*12,IF(B8=12,D8/12*12,IF(B8=1,D8*12))))))))</f>
        <v/>
      </c>
      <c r="H14" s="65" t="str">
        <f>IF(OR(ISBLANK(B8),ISBLANK(D8),ISBLANK(D14)),"",F14/G14)</f>
        <v/>
      </c>
      <c r="J14" s="10"/>
      <c r="M14" s="169">
        <f>D15+D20+D29+D38+D45+D52</f>
        <v>0</v>
      </c>
      <c r="N14" s="170"/>
      <c r="O14" s="170"/>
      <c r="P14" s="171"/>
    </row>
    <row r="15" spans="1:16" hidden="1" outlineLevel="1">
      <c r="A15" s="11" t="s">
        <v>24</v>
      </c>
      <c r="B15" s="8"/>
      <c r="C15" s="107"/>
      <c r="D15" s="55"/>
      <c r="E15" s="13"/>
      <c r="F15" s="66">
        <f>D15</f>
        <v>0</v>
      </c>
      <c r="G15" s="46"/>
      <c r="H15" s="66" t="str">
        <f>IF(AND(NOT(ISBLANK(F15)),NOT(ISBLANK(G15))),F15/G15,"")</f>
        <v/>
      </c>
      <c r="J15" s="10"/>
    </row>
    <row r="16" spans="1:16" ht="15" hidden="1" outlineLevel="1" thickBot="1">
      <c r="A16" s="11" t="s">
        <v>25</v>
      </c>
      <c r="B16" s="8"/>
      <c r="C16" s="12"/>
      <c r="D16" s="14"/>
      <c r="E16" s="36" t="s">
        <v>26</v>
      </c>
      <c r="F16" s="65">
        <f>SUM(F14:F15)</f>
        <v>0</v>
      </c>
      <c r="G16" s="47">
        <f>SUM(G14:G15)</f>
        <v>0</v>
      </c>
      <c r="H16" s="65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27</v>
      </c>
      <c r="H17" s="56"/>
      <c r="J17" s="22">
        <f>IF(ISNUMBER(H17),H17,MAX(H11,H12,H14,H15,H16))</f>
        <v>0</v>
      </c>
    </row>
    <row r="18" spans="1:11" collapsed="1">
      <c r="A18" s="155" t="s">
        <v>28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33" t="b">
        <v>0</v>
      </c>
    </row>
    <row r="19" spans="1:11" hidden="1" outlineLevel="1">
      <c r="A19" s="11" t="s">
        <v>22</v>
      </c>
      <c r="B19" s="7"/>
      <c r="C19" s="100" t="s">
        <v>23</v>
      </c>
      <c r="D19" s="61"/>
      <c r="E19" s="8" t="s">
        <v>22</v>
      </c>
      <c r="F19" s="62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2" t="str">
        <f>IF(OR(ISBLANK(B8),ISBLANK(D8),ISBLANK(D19)),"",F19/G19)</f>
        <v/>
      </c>
      <c r="J19" s="10"/>
    </row>
    <row r="20" spans="1:11" hidden="1" outlineLevel="1">
      <c r="A20" s="11" t="s">
        <v>29</v>
      </c>
      <c r="B20" s="8"/>
      <c r="C20" s="12" t="str">
        <f>IF(C15="","",C15)</f>
        <v/>
      </c>
      <c r="D20" s="61"/>
      <c r="E20" s="13"/>
      <c r="F20" s="63">
        <f>D20</f>
        <v>0</v>
      </c>
      <c r="G20" s="46"/>
      <c r="H20" s="63" t="str">
        <f>IF(AND(NOT(ISBLANK(F20)),NOT(ISBLANK(G20))),F20/G20,"")</f>
        <v/>
      </c>
      <c r="J20" s="10"/>
    </row>
    <row r="21" spans="1:11" ht="15" hidden="1" outlineLevel="1" thickBot="1">
      <c r="A21" s="11" t="s">
        <v>25</v>
      </c>
      <c r="B21" s="8"/>
      <c r="C21" s="12"/>
      <c r="D21" s="14"/>
      <c r="E21" s="36" t="s">
        <v>26</v>
      </c>
      <c r="F21" s="62">
        <f>SUM(F19:F20)</f>
        <v>0</v>
      </c>
      <c r="G21" s="47">
        <f>SUM(G19:G20)</f>
        <v>0</v>
      </c>
      <c r="H21" s="62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27</v>
      </c>
      <c r="H22" s="56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55" t="s">
        <v>30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3" t="b">
        <v>0</v>
      </c>
    </row>
    <row r="25" spans="1:11" hidden="1" outlineLevel="1">
      <c r="B25" s="159" t="s">
        <v>7</v>
      </c>
      <c r="C25" s="172"/>
      <c r="D25" s="159" t="s">
        <v>8</v>
      </c>
      <c r="J25" s="10"/>
    </row>
    <row r="26" spans="1:11" hidden="1" outlineLevel="1">
      <c r="B26" s="172"/>
      <c r="C26" s="172"/>
      <c r="D26" s="159"/>
      <c r="F26" s="3"/>
      <c r="J26" s="10"/>
    </row>
    <row r="27" spans="1:11" hidden="1" outlineLevel="1">
      <c r="A27" s="30"/>
      <c r="B27" s="160"/>
      <c r="C27" s="161"/>
      <c r="D27" s="34"/>
      <c r="F27" s="3"/>
      <c r="G27" s="3"/>
      <c r="J27" s="10"/>
    </row>
    <row r="28" spans="1:11" hidden="1" outlineLevel="1">
      <c r="A28" s="11" t="s">
        <v>23</v>
      </c>
      <c r="B28" s="7"/>
      <c r="C28" s="100" t="s">
        <v>23</v>
      </c>
      <c r="D28" s="61"/>
      <c r="E28" s="8" t="s">
        <v>22</v>
      </c>
      <c r="F28" s="62">
        <f>D28</f>
        <v>0</v>
      </c>
      <c r="G28" s="48" t="str">
        <f>IF(ISBLANK(B27),"",IF(B27=52,D27/4.333,IF(B27=24,D27/2,IF(B27=26,D27/26*12,IF(B27=22,D27/22*12,IF(B27=21,D27/21*12,IF(B27=12,D27/12*12,IF(B27=1,D27*12,IF(B27=4,D27/4*12,IF(B27=2,D27/2*12))))))))))</f>
        <v/>
      </c>
      <c r="H28" s="62" t="str">
        <f>IF(OR(ISBLANK(B27),ISBLANK(D27),ISBLANK(D28)),"",F28/G28)</f>
        <v/>
      </c>
      <c r="J28" s="10"/>
    </row>
    <row r="29" spans="1:11" hidden="1" outlineLevel="1">
      <c r="A29" s="11" t="s">
        <v>31</v>
      </c>
      <c r="B29" s="8"/>
      <c r="C29" s="12" t="str">
        <f>IF(C15="","",C15)</f>
        <v/>
      </c>
      <c r="D29" s="61"/>
      <c r="E29" s="13"/>
      <c r="F29" s="63">
        <f>D29</f>
        <v>0</v>
      </c>
      <c r="G29" s="46"/>
      <c r="H29" s="63" t="str">
        <f>IF(AND(NOT(ISBLANK(F29)),NOT(ISBLANK(G29))),F29/G29,"")</f>
        <v/>
      </c>
    </row>
    <row r="30" spans="1:11" ht="15" hidden="1" outlineLevel="1" thickBot="1">
      <c r="A30" s="11" t="s">
        <v>25</v>
      </c>
      <c r="B30" s="8"/>
      <c r="C30" s="12"/>
      <c r="D30" s="14"/>
      <c r="E30" s="36" t="s">
        <v>26</v>
      </c>
      <c r="F30" s="62">
        <f>SUM(F28:F29)</f>
        <v>0</v>
      </c>
      <c r="G30" s="47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27</v>
      </c>
      <c r="H31" s="56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55" t="s">
        <v>32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33" t="b">
        <v>0</v>
      </c>
    </row>
    <row r="34" spans="1:11" hidden="1" outlineLevel="1">
      <c r="B34" s="159" t="s">
        <v>7</v>
      </c>
      <c r="C34" s="159"/>
      <c r="D34" s="159" t="s">
        <v>8</v>
      </c>
    </row>
    <row r="35" spans="1:11" hidden="1" outlineLevel="1">
      <c r="B35" s="159"/>
      <c r="C35" s="159"/>
      <c r="D35" s="159"/>
    </row>
    <row r="36" spans="1:11" hidden="1" outlineLevel="1">
      <c r="A36" s="30"/>
      <c r="B36" s="160"/>
      <c r="C36" s="161"/>
      <c r="D36" s="34"/>
      <c r="F36" s="3"/>
    </row>
    <row r="37" spans="1:11" hidden="1" outlineLevel="1">
      <c r="A37" s="11" t="s">
        <v>23</v>
      </c>
      <c r="B37" s="7"/>
      <c r="C37" s="100" t="s">
        <v>23</v>
      </c>
      <c r="D37" s="61"/>
      <c r="E37" s="8" t="s">
        <v>22</v>
      </c>
      <c r="F37" s="62">
        <f>D37</f>
        <v>0</v>
      </c>
      <c r="G37" s="48" t="str">
        <f>IF(ISBLANK(B36),"",IF(B36=52,D36/4.333,IF(B36=24,D36/2,IF(B36=26,D36/26*12,IF(B36=22,D36/22*12,IF(B36=21,D36/21*12,IF(B36=12,D36/12*12,IF(B36=1,D36*12,IF(B36=4,D36/4*12)))))))))</f>
        <v/>
      </c>
      <c r="H37" s="62" t="str">
        <f>IF(OR(ISBLANK(B36),ISBLANK(D36),ISBLANK(D37)),"",F37/G37)</f>
        <v/>
      </c>
    </row>
    <row r="38" spans="1:11" hidden="1" outlineLevel="1">
      <c r="A38" s="11" t="s">
        <v>33</v>
      </c>
      <c r="B38" s="8"/>
      <c r="C38" s="12" t="str">
        <f>IF(C15="","",C15)</f>
        <v/>
      </c>
      <c r="D38" s="68"/>
      <c r="E38" s="13"/>
      <c r="F38" s="63">
        <f>D38</f>
        <v>0</v>
      </c>
      <c r="G38" s="46"/>
      <c r="H38" s="63" t="str">
        <f>IF(AND(NOT(ISBLANK(F38)),NOT(ISBLANK(G38))),F38/G38,"")</f>
        <v/>
      </c>
    </row>
    <row r="39" spans="1:11" ht="15" hidden="1" outlineLevel="1" thickBot="1">
      <c r="A39" s="11" t="s">
        <v>25</v>
      </c>
      <c r="B39" s="8"/>
      <c r="C39" s="12"/>
      <c r="D39" s="14"/>
      <c r="E39" s="36" t="s">
        <v>26</v>
      </c>
      <c r="F39" s="62">
        <f>SUM(F37:F38)</f>
        <v>0</v>
      </c>
      <c r="G39" s="47">
        <f>SUM(G37:G38)</f>
        <v>0</v>
      </c>
      <c r="H39" s="62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27</v>
      </c>
      <c r="H40" s="56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55" t="s">
        <v>108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33" t="b">
        <v>0</v>
      </c>
    </row>
    <row r="43" spans="1:11" hidden="1" outlineLevel="1">
      <c r="A43" s="173"/>
      <c r="B43" s="174"/>
      <c r="C43" s="175"/>
    </row>
    <row r="44" spans="1:11" hidden="1" outlineLevel="1">
      <c r="A44" s="11" t="s">
        <v>23</v>
      </c>
      <c r="B44" s="7"/>
      <c r="C44" s="100" t="s">
        <v>23</v>
      </c>
      <c r="D44" s="61"/>
      <c r="E44" s="8" t="s">
        <v>22</v>
      </c>
      <c r="F44" s="62">
        <f>D44</f>
        <v>0</v>
      </c>
      <c r="G44" s="45" t="str">
        <f>IF(ISBLANK(B8),"",IF(B8=52,D8/4.333,IF(B8=24,D8/2,IF(B8=26,D8/26*12,IF(B8=22,D8/22*12,IF(B8=21,D8/21*12,IF(B8=12,D8/12*12,IF(B8=1,D8*12))))))))</f>
        <v/>
      </c>
      <c r="H44" s="62" t="str">
        <f>IF(OR(ISBLANK(B8),ISBLANK(D8),ISBLANK(D44)),"",F44/G44)</f>
        <v/>
      </c>
    </row>
    <row r="45" spans="1:11" hidden="1" outlineLevel="1">
      <c r="A45" s="11" t="s">
        <v>34</v>
      </c>
      <c r="B45" s="8"/>
      <c r="C45" s="12" t="str">
        <f>IF(C15="","",C15)</f>
        <v/>
      </c>
      <c r="D45" s="61"/>
      <c r="E45" s="13"/>
      <c r="F45" s="63">
        <f>D45</f>
        <v>0</v>
      </c>
      <c r="G45" s="46"/>
      <c r="H45" s="63" t="str">
        <f>IF(AND(NOT(ISBLANK(F45)),NOT(ISBLANK(G45))),F45/G45,"")</f>
        <v/>
      </c>
    </row>
    <row r="46" spans="1:11" ht="15" hidden="1" outlineLevel="1" thickBot="1">
      <c r="A46" s="11" t="s">
        <v>25</v>
      </c>
      <c r="B46" s="8"/>
      <c r="C46" s="12"/>
      <c r="D46" s="14"/>
      <c r="E46" s="36" t="s">
        <v>26</v>
      </c>
      <c r="F46" s="62">
        <f>SUM(F44:F45)</f>
        <v>0</v>
      </c>
      <c r="G46" s="47">
        <f>SUM(G44:G45)</f>
        <v>0</v>
      </c>
      <c r="H46" s="62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27</v>
      </c>
      <c r="H47" s="56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55" t="s">
        <v>109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33" t="b">
        <v>0</v>
      </c>
    </row>
    <row r="50" spans="1:11" hidden="1" outlineLevel="1">
      <c r="A50" s="173"/>
      <c r="B50" s="174"/>
      <c r="C50" s="175"/>
    </row>
    <row r="51" spans="1:11" hidden="1" outlineLevel="1">
      <c r="A51" s="11" t="s">
        <v>23</v>
      </c>
      <c r="B51" s="7"/>
      <c r="C51" s="100" t="s">
        <v>23</v>
      </c>
      <c r="D51" s="61"/>
      <c r="E51" s="8" t="s">
        <v>22</v>
      </c>
      <c r="F51" s="62">
        <f>D51</f>
        <v>0</v>
      </c>
      <c r="G51" s="45" t="str">
        <f>IF(ISBLANK(B8),"",IF(B8=52,D8/4.333,IF(B8=24,D8/2,IF(B8=26,D8/26*12,IF(B8=22,D8/22*12,IF(B8=21,D8/21*12,IF(B8=12,D8/12*12,IF(B8=1,D8*12))))))))</f>
        <v/>
      </c>
      <c r="H51" s="62" t="str">
        <f>IF(OR(ISBLANK(B8),ISBLANK(D8),ISBLANK(D51)),"",F51/G51)</f>
        <v/>
      </c>
    </row>
    <row r="52" spans="1:11" hidden="1" outlineLevel="1">
      <c r="A52" s="11" t="s">
        <v>35</v>
      </c>
      <c r="B52" s="8"/>
      <c r="C52" s="12" t="str">
        <f>IF(C15="","",C15)</f>
        <v/>
      </c>
      <c r="D52" s="61"/>
      <c r="E52" s="13"/>
      <c r="F52" s="63">
        <f>D52</f>
        <v>0</v>
      </c>
      <c r="G52" s="46"/>
      <c r="H52" s="63" t="str">
        <f>IF(AND(NOT(ISBLANK(F52)),NOT(ISBLANK(G52))),F52/G52,"")</f>
        <v/>
      </c>
    </row>
    <row r="53" spans="1:11" ht="15" hidden="1" outlineLevel="1" thickBot="1">
      <c r="A53" s="11" t="s">
        <v>25</v>
      </c>
      <c r="B53" s="8"/>
      <c r="C53" s="12"/>
      <c r="D53" s="14"/>
      <c r="E53" s="36" t="s">
        <v>26</v>
      </c>
      <c r="F53" s="62">
        <f>SUM(F51:F52)</f>
        <v>0</v>
      </c>
      <c r="G53" s="47">
        <f>SUM(G51:G52)</f>
        <v>0</v>
      </c>
      <c r="H53" s="62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27</v>
      </c>
      <c r="H54" s="56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55" t="s">
        <v>36</v>
      </c>
      <c r="B56" s="156"/>
      <c r="C56" s="156"/>
      <c r="D56" s="156"/>
      <c r="E56" s="156"/>
      <c r="F56" s="156"/>
      <c r="G56" s="156"/>
      <c r="H56" s="156"/>
      <c r="I56" s="156"/>
      <c r="J56" s="156"/>
      <c r="K56" s="33" t="b">
        <v>0</v>
      </c>
    </row>
    <row r="57" spans="1:11" ht="15" hidden="1" customHeight="1" outlineLevel="1">
      <c r="A57" s="173"/>
      <c r="B57" s="174"/>
      <c r="C57" s="175"/>
      <c r="D57" s="159" t="s">
        <v>8</v>
      </c>
      <c r="H57" s="21" t="s">
        <v>6</v>
      </c>
      <c r="J57" s="80"/>
    </row>
    <row r="58" spans="1:11" ht="15" hidden="1" customHeight="1" outlineLevel="1">
      <c r="B58" s="178" t="s">
        <v>7</v>
      </c>
      <c r="C58" s="179"/>
      <c r="D58" s="159"/>
      <c r="H58" s="21" t="s">
        <v>9</v>
      </c>
      <c r="J58" s="80"/>
    </row>
    <row r="59" spans="1:11" hidden="1" outlineLevel="1">
      <c r="B59" s="160"/>
      <c r="C59" s="161"/>
      <c r="D59" s="34"/>
      <c r="G59" s="3"/>
    </row>
    <row r="60" spans="1:11" hidden="1" outlineLevel="1">
      <c r="A60" s="5" t="s">
        <v>37</v>
      </c>
      <c r="D60" s="81"/>
      <c r="E60" s="20" t="str">
        <f>IF(ISBLANK(B59),"",IF(B59=52,"X52",IF(B59=24,"X24",IF(B59=26,"X26",IF(B59=22,"X22",IF(B59=21,"X21",IF(B59=12,"X12",IF(B59=1,"X1"))))))))</f>
        <v/>
      </c>
      <c r="F60" s="3" t="str">
        <f>IF(OR(ISBLANK(E60),ISBLANK(B59)),"",IF(E60="x52",D60*52,IF(E60="x24",D60*24,IF(E60="x26",D60*26,IF(E60="x22",D60*22,IF(E60="x21",D60*21,IF(E60="x12",D60*12,IF(E60="x1",D60*1))))))))</f>
        <v/>
      </c>
      <c r="G60" s="44">
        <v>12</v>
      </c>
      <c r="H60" s="65" t="str">
        <f>IF(F60="","",F60/G60)</f>
        <v/>
      </c>
    </row>
    <row r="61" spans="1:11" hidden="1" outlineLevel="1">
      <c r="A61" s="11" t="s">
        <v>23</v>
      </c>
      <c r="B61" s="7"/>
      <c r="C61" s="100" t="s">
        <v>23</v>
      </c>
      <c r="D61" s="61"/>
      <c r="E61" s="8" t="s">
        <v>22</v>
      </c>
      <c r="F61" s="62">
        <f>D61</f>
        <v>0</v>
      </c>
      <c r="G61" s="45" t="str">
        <f>IF(ISBLANK(B59),"",IF(B59=52,D59/4.333,IF(B59=24,D59/2,IF(B59=26,D59/26*12,IF(B59=22,D59/22*12,IF(B59=21,D59/21*12,IF(B59=12,D59/12*12,IF(B59=1,D59*12))))))))</f>
        <v/>
      </c>
      <c r="H61" s="62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61"/>
      <c r="E62" s="13"/>
      <c r="F62" s="63">
        <f>D62</f>
        <v>0</v>
      </c>
      <c r="G62" s="46"/>
      <c r="H62" s="63" t="str">
        <f>IF(AND(NOT(ISBLANK(F62)),NOT(ISBLANK(G62))),F62/G62,"")</f>
        <v/>
      </c>
    </row>
    <row r="63" spans="1:11" ht="15" hidden="1" outlineLevel="1" thickBot="1">
      <c r="A63" s="11" t="s">
        <v>25</v>
      </c>
      <c r="B63" s="8"/>
      <c r="C63" s="12"/>
      <c r="D63" s="14"/>
      <c r="E63" s="36" t="s">
        <v>26</v>
      </c>
      <c r="F63" s="62">
        <f>SUM(F61:F62)</f>
        <v>0</v>
      </c>
      <c r="G63" s="47">
        <f>SUM(G61:G62)</f>
        <v>0</v>
      </c>
      <c r="H63" s="62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27</v>
      </c>
      <c r="H64" s="56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55" t="s">
        <v>39</v>
      </c>
      <c r="B66" s="156"/>
      <c r="C66" s="156"/>
      <c r="D66" s="156"/>
      <c r="E66" s="156"/>
      <c r="F66" s="156"/>
      <c r="G66" s="156"/>
      <c r="H66" s="156"/>
      <c r="I66" s="156"/>
      <c r="J66" s="156"/>
      <c r="K66" s="33" t="b">
        <v>0</v>
      </c>
    </row>
    <row r="67" spans="1:11" hidden="1" outlineLevel="1">
      <c r="A67" s="173"/>
      <c r="B67" s="174"/>
      <c r="C67" s="175"/>
      <c r="D67" s="159" t="s">
        <v>8</v>
      </c>
      <c r="H67" s="21" t="s">
        <v>6</v>
      </c>
      <c r="J67" s="80"/>
    </row>
    <row r="68" spans="1:11" ht="15" hidden="1" customHeight="1" outlineLevel="1">
      <c r="B68" s="178" t="s">
        <v>7</v>
      </c>
      <c r="C68" s="179"/>
      <c r="D68" s="159"/>
      <c r="H68" s="21" t="s">
        <v>9</v>
      </c>
      <c r="J68" s="80"/>
    </row>
    <row r="69" spans="1:11" hidden="1" outlineLevel="1">
      <c r="B69" s="160"/>
      <c r="C69" s="161"/>
      <c r="D69" s="34"/>
      <c r="G69" s="3"/>
    </row>
    <row r="70" spans="1:11" hidden="1" outlineLevel="1">
      <c r="A70" s="5" t="s">
        <v>37</v>
      </c>
      <c r="D70" s="81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4">
        <v>12</v>
      </c>
      <c r="H70" s="65" t="str">
        <f>IF(F70="","",F70/G70)</f>
        <v/>
      </c>
    </row>
    <row r="71" spans="1:11" hidden="1" outlineLevel="1">
      <c r="A71" s="11" t="s">
        <v>23</v>
      </c>
      <c r="B71" s="7"/>
      <c r="C71" s="100" t="s">
        <v>23</v>
      </c>
      <c r="D71" s="61"/>
      <c r="E71" s="8" t="s">
        <v>22</v>
      </c>
      <c r="F71" s="62">
        <f>D71</f>
        <v>0</v>
      </c>
      <c r="G71" s="45" t="str">
        <f>IF(ISBLANK(B69),"",IF(B69=52,D69/4.333,IF(B69=24,D69/2,IF(B69=26,D69/26*12,IF(B69=22,D69/22*12,IF(B69=21,D69/21*12,IF(B69=12,D69/12*12,IF(B69=1,D69*12))))))))</f>
        <v/>
      </c>
      <c r="H71" s="62" t="str">
        <f>IF(OR(ISBLANK(B69),ISBLANK(D69),ISBLANK(D71)),"",F71/G71)</f>
        <v/>
      </c>
    </row>
    <row r="72" spans="1:11" hidden="1" outlineLevel="1">
      <c r="A72" s="11" t="s">
        <v>38</v>
      </c>
      <c r="B72" s="8"/>
      <c r="C72" s="12" t="str">
        <f>IF(C15="","",C15)</f>
        <v/>
      </c>
      <c r="D72" s="61"/>
      <c r="E72" s="13"/>
      <c r="F72" s="63">
        <f>D72</f>
        <v>0</v>
      </c>
      <c r="G72" s="46"/>
      <c r="H72" s="63" t="str">
        <f>IF(AND(NOT(ISBLANK(F72)),NOT(ISBLANK(G72))),F72/G72,"")</f>
        <v/>
      </c>
    </row>
    <row r="73" spans="1:11" ht="15" hidden="1" outlineLevel="1" thickBot="1">
      <c r="A73" s="11" t="s">
        <v>25</v>
      </c>
      <c r="B73" s="8"/>
      <c r="C73" s="12"/>
      <c r="D73" s="14"/>
      <c r="E73" s="36" t="s">
        <v>26</v>
      </c>
      <c r="F73" s="62">
        <f>SUM(F71:F72)</f>
        <v>0</v>
      </c>
      <c r="G73" s="47">
        <f>SUM(G71:G72)</f>
        <v>0</v>
      </c>
      <c r="H73" s="62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27</v>
      </c>
      <c r="H74" s="56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55" t="s">
        <v>41</v>
      </c>
      <c r="B76" s="156"/>
      <c r="C76" s="156"/>
      <c r="D76" s="156"/>
      <c r="E76" s="156"/>
      <c r="F76" s="156"/>
      <c r="G76" s="156"/>
      <c r="H76" s="156"/>
      <c r="I76" s="156"/>
      <c r="J76" s="156"/>
      <c r="K76" s="33" t="b">
        <v>0</v>
      </c>
    </row>
    <row r="77" spans="1:11" hidden="1" outlineLevel="1"/>
    <row r="78" spans="1:11" hidden="1" outlineLevel="1">
      <c r="A78" s="11" t="s">
        <v>42</v>
      </c>
      <c r="B78" s="8"/>
      <c r="C78" s="54" t="s">
        <v>43</v>
      </c>
      <c r="D78" s="73"/>
      <c r="E78" s="8"/>
      <c r="F78" s="62">
        <f>D78</f>
        <v>0</v>
      </c>
      <c r="G78" s="57"/>
      <c r="H78" s="62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6"/>
      <c r="F79" s="62"/>
      <c r="G79" s="47"/>
      <c r="H79" s="86"/>
      <c r="J79" s="98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27</v>
      </c>
      <c r="H80" s="56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55" t="s">
        <v>60</v>
      </c>
      <c r="B82" s="156"/>
      <c r="C82" s="156"/>
      <c r="D82" s="156"/>
      <c r="E82" s="156"/>
      <c r="F82" s="156"/>
      <c r="G82" s="156"/>
      <c r="H82" s="156"/>
      <c r="I82" s="156"/>
      <c r="J82" s="156"/>
      <c r="K82" s="33" t="b">
        <v>0</v>
      </c>
    </row>
    <row r="83" spans="1:11" hidden="1" outlineLevel="1">
      <c r="A83" s="5"/>
    </row>
    <row r="84" spans="1:11" hidden="1" outlineLevel="1">
      <c r="A84" s="11"/>
      <c r="B84" s="182" t="s">
        <v>45</v>
      </c>
      <c r="C84" s="183"/>
      <c r="D84" s="88"/>
      <c r="E84" s="8"/>
      <c r="F84" s="72"/>
      <c r="G84" s="87"/>
      <c r="H84" s="72"/>
    </row>
    <row r="85" spans="1:11" hidden="1" outlineLevel="1">
      <c r="A85" s="11" t="s">
        <v>49</v>
      </c>
      <c r="B85" s="176"/>
      <c r="C85" s="177"/>
      <c r="D85" s="71"/>
      <c r="E85" s="8"/>
      <c r="F85" s="72">
        <f t="shared" ref="F85:F88" si="0">D85</f>
        <v>0</v>
      </c>
      <c r="G85" s="40"/>
      <c r="H85" s="72">
        <f t="shared" ref="H85:H88" si="1">F85</f>
        <v>0</v>
      </c>
    </row>
    <row r="86" spans="1:11" hidden="1" outlineLevel="1">
      <c r="A86" s="11" t="s">
        <v>50</v>
      </c>
      <c r="B86" s="190"/>
      <c r="C86" s="177"/>
      <c r="D86" s="71"/>
      <c r="E86" s="8"/>
      <c r="F86" s="72">
        <f t="shared" si="0"/>
        <v>0</v>
      </c>
      <c r="G86" s="40"/>
      <c r="H86" s="72">
        <f t="shared" si="1"/>
        <v>0</v>
      </c>
    </row>
    <row r="87" spans="1:11" hidden="1" outlineLevel="1">
      <c r="A87" s="11" t="s">
        <v>51</v>
      </c>
      <c r="B87" s="176"/>
      <c r="C87" s="177"/>
      <c r="D87" s="71"/>
      <c r="E87" s="8"/>
      <c r="F87" s="72">
        <f t="shared" si="0"/>
        <v>0</v>
      </c>
      <c r="G87" s="40"/>
      <c r="H87" s="72">
        <f t="shared" si="1"/>
        <v>0</v>
      </c>
    </row>
    <row r="88" spans="1:11" hidden="1" outlineLevel="1">
      <c r="A88" s="11" t="s">
        <v>51</v>
      </c>
      <c r="B88" s="176"/>
      <c r="C88" s="177"/>
      <c r="D88" s="71"/>
      <c r="E88" s="8"/>
      <c r="F88" s="72">
        <f t="shared" si="0"/>
        <v>0</v>
      </c>
      <c r="G88" s="40"/>
      <c r="H88" s="72">
        <f t="shared" si="1"/>
        <v>0</v>
      </c>
    </row>
    <row r="89" spans="1:11" hidden="1" outlineLevel="1">
      <c r="A89" s="41"/>
      <c r="B89" s="190"/>
      <c r="C89" s="177"/>
      <c r="D89" s="71"/>
      <c r="E89" s="8" t="str">
        <f>IF(ISBLANK(A89),"",IF(A89="weekly","X52",IF(A89="BIWEEKLY","X26",IF(A89="SEMIMONTHLY","X24",IF(A89="MONTHLY","X12",IF(A89="ANNUALLY",""))))))</f>
        <v/>
      </c>
      <c r="F89" s="72" t="str">
        <f>IF(ISBLANK(A89),"$0.00  ",IF(A89="weekly",(D89*52),IF(A89="BIWEEKLY",(D89*26),IF(A89="SEMIMONTHLY",(D89*24),IF(A89="MONTHLY",(D89*12),IF(A89="ANNUALLY",D89))))))</f>
        <v xml:space="preserve">$0.00  </v>
      </c>
      <c r="G89" s="40" t="s">
        <v>53</v>
      </c>
      <c r="H89" s="72">
        <f>IF(F89="0","$0.00",F89/12)</f>
        <v>0</v>
      </c>
    </row>
    <row r="90" spans="1:11" ht="15" hidden="1" outlineLevel="1" thickBot="1">
      <c r="A90" s="41"/>
      <c r="B90" s="190"/>
      <c r="C90" s="177"/>
      <c r="D90" s="71"/>
      <c r="E90" s="8" t="str">
        <f>IF(ISBLANK(A90),"",IF(A90="weekly","X52",IF(A90="BIWEEKLY","X26",IF(A90="SEMIMONTHLY","X24",IF(A90="MONTHLY","X12",IF(A90="ANNUALLY",""))))))</f>
        <v/>
      </c>
      <c r="F90" s="72" t="str">
        <f>IF(ISBLANK(A90),"$0.00  ",IF(A90="weekly",(D90*52),IF(A90="BIWEEKLY",(D90*26),IF(A90="SEMIMONTHLY",(D90*24),IF(A90="MONTHLY",(D90*12),IF(A90="ANNUALLY",D90))))))</f>
        <v xml:space="preserve">$0.00  </v>
      </c>
      <c r="G90" s="40" t="s">
        <v>53</v>
      </c>
      <c r="H90" s="72">
        <f>IF(F90="0","$0.00",F90/12)</f>
        <v>0</v>
      </c>
    </row>
    <row r="91" spans="1:11" ht="15" hidden="1" outlineLevel="1" thickBot="1">
      <c r="H91" s="21" t="s">
        <v>54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65</v>
      </c>
      <c r="J93" s="98">
        <f>J17+J22+J31+J40+J47+J54+J64+J74+J80+J91</f>
        <v>0</v>
      </c>
    </row>
    <row r="94" spans="1:11" ht="15" customHeight="1" collapsed="1">
      <c r="H94" s="25"/>
      <c r="J94" s="98"/>
    </row>
    <row r="95" spans="1:11" ht="15" customHeight="1">
      <c r="H95" s="25"/>
      <c r="J95" s="98"/>
    </row>
    <row r="96" spans="1:11" ht="15" customHeight="1" collapsed="1">
      <c r="A96" s="155" t="s">
        <v>70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3" t="b">
        <v>1</v>
      </c>
    </row>
    <row r="97" spans="1:16" ht="15" hidden="1" customHeight="1" outlineLevel="1">
      <c r="A97" s="173"/>
      <c r="B97" s="174"/>
      <c r="C97" s="175"/>
      <c r="D97" s="159" t="s">
        <v>8</v>
      </c>
      <c r="H97" s="21" t="s">
        <v>6</v>
      </c>
      <c r="J97" s="75"/>
    </row>
    <row r="98" spans="1:16" ht="15" hidden="1" customHeight="1" outlineLevel="1">
      <c r="B98" s="178" t="s">
        <v>7</v>
      </c>
      <c r="C98" s="179"/>
      <c r="D98" s="159"/>
      <c r="H98" s="21" t="s">
        <v>9</v>
      </c>
      <c r="J98" s="80"/>
    </row>
    <row r="99" spans="1:16" s="33" customFormat="1" ht="15" hidden="1" customHeight="1" outlineLevel="1">
      <c r="A99" s="1"/>
      <c r="B99" s="160"/>
      <c r="C99" s="161"/>
      <c r="D99" s="34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3" customFormat="1" ht="15" hidden="1" customHeight="1" outlineLevel="1">
      <c r="A100" s="5" t="s">
        <v>71</v>
      </c>
      <c r="B100" s="1"/>
      <c r="C100" s="1"/>
      <c r="D100" s="82"/>
      <c r="E100" s="20" t="str">
        <f>IF(ISBLANK(B99),"",IF(B99=52,"X52",IF(B99=24,"X24",IF(B99=26,"X26",IF(B99=22,"X22",IF(B99=21,"X21",IF(B99=12,"X12",IF(B99=1,"X1"))))))))</f>
        <v/>
      </c>
      <c r="F100" s="65" t="str">
        <f>IF(OR(ISBLANK(E100),ISBLANK(B99)),"",IF(E100="x52",D100*52,IF(E100="x24",D100*24,IF(E100="x26",D100*26,IF(E100="x22",D100*22,IF(E100="x21",D100*21,IF(E100="x12",D100*12,IF(E100="x1",D100*1))))))))</f>
        <v/>
      </c>
      <c r="G100" s="44">
        <v>12</v>
      </c>
      <c r="H100" s="65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3" customFormat="1" ht="15" hidden="1" customHeight="1" outlineLevel="1">
      <c r="A101" s="11" t="s">
        <v>23</v>
      </c>
      <c r="B101" s="7"/>
      <c r="C101" s="100" t="s">
        <v>23</v>
      </c>
      <c r="D101" s="61"/>
      <c r="E101" s="8" t="s">
        <v>22</v>
      </c>
      <c r="F101" s="62">
        <f>D101</f>
        <v>0</v>
      </c>
      <c r="G101" s="45" t="str">
        <f>IF(ISBLANK(B99),"",IF(B99=52,D99/4.333,IF(B99=24,D99/2,IF(B99=26,D99/26*12,IF(B99=22,D99/22*12,IF(B99=21,D99/21*12,IF(B99=12,D99/12*12,IF(B99=1,D99*12))))))))</f>
        <v/>
      </c>
      <c r="H101" s="62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3" customFormat="1" ht="15" hidden="1" customHeight="1" outlineLevel="1">
      <c r="A102" s="11" t="s">
        <v>38</v>
      </c>
      <c r="B102" s="8"/>
      <c r="C102" s="12" t="str">
        <f>IF(C15="","",C15)</f>
        <v/>
      </c>
      <c r="D102" s="61"/>
      <c r="E102" s="13"/>
      <c r="F102" s="63">
        <f>D102</f>
        <v>0</v>
      </c>
      <c r="G102" s="52"/>
      <c r="H102" s="63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3" customFormat="1" ht="15" hidden="1" customHeight="1" outlineLevel="1" thickBot="1">
      <c r="A103" s="11" t="s">
        <v>25</v>
      </c>
      <c r="B103" s="8"/>
      <c r="C103" s="12"/>
      <c r="D103" s="14"/>
      <c r="E103" s="36" t="s">
        <v>26</v>
      </c>
      <c r="F103" s="62">
        <f>SUM(F101:F102)</f>
        <v>0</v>
      </c>
      <c r="G103" s="47">
        <f>SUM(G101:G102)</f>
        <v>0</v>
      </c>
      <c r="H103" s="62" t="str">
        <f>IF(G103=0,"",F103/G103)</f>
        <v/>
      </c>
      <c r="I103" s="1"/>
      <c r="J103" s="98"/>
      <c r="L103" s="1"/>
      <c r="M103" s="1"/>
      <c r="N103" s="1"/>
      <c r="O103" s="1"/>
      <c r="P103" s="1"/>
    </row>
    <row r="104" spans="1:16" s="33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27</v>
      </c>
      <c r="H104" s="56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3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8"/>
      <c r="L105" s="1"/>
      <c r="M105" s="1"/>
      <c r="N105" s="1"/>
      <c r="O105" s="1"/>
      <c r="P105" s="1"/>
    </row>
    <row r="106" spans="1:16" collapsed="1"/>
    <row r="107" spans="1:16" s="33" customFormat="1" ht="15" thickBot="1">
      <c r="A107" s="1" t="s">
        <v>72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3" customFormat="1" ht="84" customHeight="1" thickTop="1" thickBot="1">
      <c r="A108" s="186"/>
      <c r="B108" s="187"/>
      <c r="C108" s="187"/>
      <c r="D108" s="187"/>
      <c r="E108" s="187"/>
      <c r="F108" s="187"/>
      <c r="G108" s="187"/>
      <c r="H108" s="187"/>
      <c r="I108" s="188"/>
      <c r="J108" s="189"/>
      <c r="L108" s="1"/>
      <c r="M108" s="1"/>
      <c r="N108" s="1"/>
      <c r="O108" s="1"/>
      <c r="P108" s="1"/>
    </row>
    <row r="109" spans="1:16" ht="15" thickTop="1"/>
  </sheetData>
  <sheetProtection algorithmName="SHA-512" hashValue="5FmsRYrDSR4QXVf3UAsWTcJjtvlp0BQ3hh3fVRMKlK9E1BmFL1z6WKqJxtKE/PYyok/04nISfUd2q0uE/JpueA==" saltValue="XJ6ZJRpNZA03lFeV68tmnA==" spinCount="100000" sheet="1" formatRows="0" selectLockedCells="1"/>
  <mergeCells count="53">
    <mergeCell ref="A96:J96"/>
    <mergeCell ref="A97:C97"/>
    <mergeCell ref="D97:D98"/>
    <mergeCell ref="B99:C99"/>
    <mergeCell ref="A108:J108"/>
    <mergeCell ref="B98:C98"/>
    <mergeCell ref="B88:C88"/>
    <mergeCell ref="B89:C89"/>
    <mergeCell ref="B90:C90"/>
    <mergeCell ref="A76:J76"/>
    <mergeCell ref="A82:J82"/>
    <mergeCell ref="B84:C84"/>
    <mergeCell ref="B85:C85"/>
    <mergeCell ref="B86:C86"/>
    <mergeCell ref="B87:C87"/>
    <mergeCell ref="B69:C69"/>
    <mergeCell ref="A43:C43"/>
    <mergeCell ref="A49:J49"/>
    <mergeCell ref="A50:C50"/>
    <mergeCell ref="A56:J56"/>
    <mergeCell ref="A57:C57"/>
    <mergeCell ref="D57:D58"/>
    <mergeCell ref="B58:C58"/>
    <mergeCell ref="B59:C59"/>
    <mergeCell ref="A66:J66"/>
    <mergeCell ref="A67:C67"/>
    <mergeCell ref="D67:D68"/>
    <mergeCell ref="B68:C68"/>
    <mergeCell ref="A42:J42"/>
    <mergeCell ref="M13:P1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M10:P10"/>
    <mergeCell ref="M11:P11"/>
    <mergeCell ref="C4:G4"/>
    <mergeCell ref="F5:G5"/>
    <mergeCell ref="A1:J1"/>
    <mergeCell ref="A2:B2"/>
    <mergeCell ref="F2:G2"/>
    <mergeCell ref="H2:J2"/>
    <mergeCell ref="B6:C7"/>
    <mergeCell ref="D6:D7"/>
    <mergeCell ref="B8:C8"/>
    <mergeCell ref="A9:J9"/>
    <mergeCell ref="A10:A11"/>
  </mergeCells>
  <dataValidations count="7">
    <dataValidation type="list" allowBlank="1" showInputMessage="1" showErrorMessage="1" sqref="B59:C59 B69:C69" xr:uid="{2398D911-D5CA-4456-9C15-480422378DE7}">
      <formula1>"52,26,24,22,21,12,1"</formula1>
    </dataValidation>
    <dataValidation type="list" allowBlank="1" showInputMessage="1" showErrorMessage="1" sqref="B8:C8" xr:uid="{92A57C96-8797-4857-A695-38E18A29F9C4}">
      <formula1>"52, 26, 24, 22, 21, 12, 1"</formula1>
    </dataValidation>
    <dataValidation type="list" allowBlank="1" showInputMessage="1" showErrorMessage="1" sqref="B36:C36 B99:C99" xr:uid="{477AB590-9D4A-4203-B5AE-94FAEEB76098}">
      <formula1>"52,26,24,22,21,12,4,1"</formula1>
    </dataValidation>
    <dataValidation type="list" allowBlank="1" showInputMessage="1" showErrorMessage="1" sqref="A89:A90" xr:uid="{6AF9F890-3939-40B4-9DBF-D12E53B9C020}">
      <formula1>"weekly,biweekly,semimonthly,monthly,annually"</formula1>
    </dataValidation>
    <dataValidation showDropDown="1" showInputMessage="1" showErrorMessage="1" sqref="A8" xr:uid="{60E38928-EA00-4C1F-9CF3-1409486DBB62}"/>
    <dataValidation type="list" allowBlank="1" showInputMessage="1" showErrorMessage="1" sqref="B27:C27" xr:uid="{FD90F39E-A659-485E-BDAD-5ABE7013307A}">
      <formula1>"52,26,24,22,21,12,4,2,1"</formula1>
    </dataValidation>
    <dataValidation type="list" allowBlank="1" showInputMessage="1" showErrorMessage="1" sqref="C15" xr:uid="{20602588-DF13-4608-B380-B37518BA4ED1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BC9FAF2A-A61D-4568-900D-2F6E4AF62BC4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7" id="{6A3ECF49-F41F-4BB3-A355-F88C9201F6A2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3" id="{E22D664E-0E0C-4851-96D4-AEF8BA229F49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12" id="{F21EBE79-14FA-4DE0-A203-31D4AB6A1803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9" id="{D12B3807-40D8-4452-B40E-2EED267A79F7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8" id="{B4BCBD87-8BB4-4BB9-8C42-53FF992221DF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15" id="{CF32C089-2085-45F5-AAAA-F3BE94378C3F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14" id="{CE5DB325-8166-47DA-9FEC-C5C3A10233F9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4" id="{1325C11A-6C5E-4074-AF08-B47E622C7AF4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2277EEA3-5C9B-4711-BD4E-86198B76532F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DBCE-B8F3-40FF-BBCE-19E5B8DB5116}">
  <sheetPr codeName="Sheet7">
    <tabColor theme="3" tint="0.499984740745262"/>
    <outlinePr summaryBelow="0"/>
  </sheetPr>
  <dimension ref="A1:P109"/>
  <sheetViews>
    <sheetView zoomScale="160" zoomScaleNormal="160" workbookViewId="0">
      <selection activeCell="F5" sqref="F5:G5"/>
    </sheetView>
  </sheetViews>
  <sheetFormatPr defaultColWidth="8.88671875" defaultRowHeight="14.4" outlineLevelRow="1"/>
  <cols>
    <col min="1" max="1" width="9.109375" style="1" customWidth="1"/>
    <col min="2" max="2" width="10.6640625" style="1" customWidth="1"/>
    <col min="3" max="3" width="10.33203125" style="1" customWidth="1"/>
    <col min="4" max="4" width="12.109375" style="1" customWidth="1"/>
    <col min="5" max="5" width="8.88671875" style="1" customWidth="1"/>
    <col min="6" max="6" width="12.5546875" style="1" customWidth="1"/>
    <col min="7" max="7" width="16.88671875" style="1" customWidth="1"/>
    <col min="8" max="8" width="14.33203125" style="3" customWidth="1"/>
    <col min="9" max="9" width="1" style="1" customWidth="1"/>
    <col min="10" max="10" width="13.109375" style="1" customWidth="1"/>
    <col min="11" max="11" width="8.88671875" style="33" hidden="1" customWidth="1"/>
    <col min="12" max="12" width="6" style="1" customWidth="1"/>
    <col min="13" max="16384" width="8.88671875" style="1"/>
  </cols>
  <sheetData>
    <row r="1" spans="1:16" ht="22.2" customHeight="1">
      <c r="A1" s="108" t="s">
        <v>101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6" ht="15" customHeight="1">
      <c r="A2" s="109" t="s">
        <v>1</v>
      </c>
      <c r="B2" s="110"/>
      <c r="C2" s="102" t="str">
        <f>IF(Summary!C2="","",Summary!C2)</f>
        <v/>
      </c>
      <c r="D2" s="2"/>
      <c r="E2" s="2"/>
      <c r="F2" s="111" t="s">
        <v>2</v>
      </c>
      <c r="G2" s="112"/>
      <c r="H2" s="149" t="str">
        <f>IF(Summary!H2="","",Summary!H2)</f>
        <v/>
      </c>
      <c r="I2" s="150"/>
      <c r="J2" s="151"/>
    </row>
    <row r="3" spans="1:16" ht="7.2" customHeight="1"/>
    <row r="4" spans="1:16">
      <c r="A4" s="32" t="s">
        <v>66</v>
      </c>
      <c r="C4" s="152" t="str">
        <f>IF(Summary!C7="","",Summary!C7)</f>
        <v/>
      </c>
      <c r="D4" s="153"/>
      <c r="E4" s="153"/>
      <c r="F4" s="153"/>
      <c r="G4" s="154"/>
      <c r="K4" s="33" t="b">
        <v>1</v>
      </c>
    </row>
    <row r="5" spans="1:16" ht="24" customHeight="1">
      <c r="A5" s="74" t="s">
        <v>4</v>
      </c>
      <c r="B5" s="19"/>
      <c r="C5" s="19"/>
      <c r="D5" s="19"/>
      <c r="E5" s="11" t="s">
        <v>5</v>
      </c>
      <c r="F5" s="147"/>
      <c r="G5" s="148"/>
      <c r="H5" s="21" t="s">
        <v>6</v>
      </c>
      <c r="J5" s="80"/>
    </row>
    <row r="6" spans="1:16">
      <c r="B6" s="157" t="s">
        <v>7</v>
      </c>
      <c r="C6" s="158"/>
      <c r="D6" s="159" t="s">
        <v>8</v>
      </c>
      <c r="H6" s="21" t="s">
        <v>9</v>
      </c>
      <c r="J6" s="80"/>
    </row>
    <row r="7" spans="1:16">
      <c r="B7" s="158"/>
      <c r="C7" s="158"/>
      <c r="D7" s="159"/>
    </row>
    <row r="8" spans="1:16">
      <c r="A8" s="30"/>
      <c r="B8" s="191"/>
      <c r="C8" s="192"/>
      <c r="D8" s="34"/>
      <c r="E8" s="4"/>
      <c r="F8" s="105" t="s">
        <v>10</v>
      </c>
      <c r="G8" s="105" t="s">
        <v>11</v>
      </c>
      <c r="H8" s="105" t="s">
        <v>12</v>
      </c>
      <c r="I8" s="5"/>
      <c r="J8" s="106" t="s">
        <v>13</v>
      </c>
    </row>
    <row r="9" spans="1:16" collapsed="1">
      <c r="A9" s="155" t="s">
        <v>14</v>
      </c>
      <c r="B9" s="156"/>
      <c r="C9" s="156"/>
      <c r="D9" s="156"/>
      <c r="E9" s="156"/>
      <c r="F9" s="156"/>
      <c r="G9" s="156"/>
      <c r="H9" s="156"/>
      <c r="I9" s="156"/>
      <c r="J9" s="156"/>
      <c r="K9" s="33" t="b">
        <v>0</v>
      </c>
    </row>
    <row r="10" spans="1:16" hidden="1" outlineLevel="1">
      <c r="A10" s="164" t="s">
        <v>15</v>
      </c>
      <c r="B10" s="99" t="s">
        <v>16</v>
      </c>
      <c r="C10" s="99" t="s">
        <v>17</v>
      </c>
      <c r="D10" s="99"/>
      <c r="E10" s="4"/>
      <c r="F10" s="6"/>
      <c r="G10" s="6"/>
      <c r="H10" s="6"/>
      <c r="M10" s="167" t="s">
        <v>67</v>
      </c>
      <c r="N10" s="168"/>
      <c r="O10" s="168"/>
      <c r="P10" s="168"/>
    </row>
    <row r="11" spans="1:16" hidden="1" outlineLevel="1">
      <c r="A11" s="164"/>
      <c r="B11" s="34"/>
      <c r="C11" s="35"/>
      <c r="D11" s="29">
        <f>B11*C11</f>
        <v>0</v>
      </c>
      <c r="E11" s="4"/>
      <c r="F11" s="70">
        <f>D11*B8</f>
        <v>0</v>
      </c>
      <c r="G11" s="43">
        <v>12</v>
      </c>
      <c r="H11" s="70">
        <f>F11/G11</f>
        <v>0</v>
      </c>
      <c r="M11" s="169">
        <f>D14+D19+D28+D37+D44+D51</f>
        <v>0</v>
      </c>
      <c r="N11" s="170"/>
      <c r="O11" s="170"/>
      <c r="P11" s="171"/>
    </row>
    <row r="12" spans="1:16" hidden="1" outlineLevel="1">
      <c r="A12" s="5" t="s">
        <v>58</v>
      </c>
      <c r="D12" s="55"/>
      <c r="E12" s="1" t="str">
        <f>IF(ISBLANK(B8),"",IF(B8=52,"X52",IF(B8=24,"X24",IF(B8=26,"X26",IF(B8=22,"X22",IF(B8=21,"X21",IF(B8=12,"X12",IF(B8=1,"X1"))))))))</f>
        <v/>
      </c>
      <c r="F12" s="65" t="str">
        <f>IF(OR(ISBLANK(E12),ISBLANK(B8)),"",IF(E12="x52",D12*52,IF(E12="x24",D12*24,IF(E12="x26",D12*26,IF(E12="x22",D12*22,IF(E12="x21",D12*21,IF(E12="x12",D12*12,IF(E12="x1",D12*1))))))))</f>
        <v/>
      </c>
      <c r="G12" s="44">
        <v>12</v>
      </c>
      <c r="H12" s="65" t="str">
        <f>IF(F12="","",F12/G12)</f>
        <v/>
      </c>
      <c r="J12" s="10"/>
    </row>
    <row r="13" spans="1:16" hidden="1" outlineLevel="1">
      <c r="A13" s="5" t="s">
        <v>20</v>
      </c>
      <c r="D13" s="82"/>
      <c r="G13" s="44">
        <v>12</v>
      </c>
      <c r="H13" s="65">
        <f>D13/12</f>
        <v>0</v>
      </c>
      <c r="M13" s="167" t="s">
        <v>68</v>
      </c>
      <c r="N13" s="168"/>
      <c r="O13" s="168"/>
      <c r="P13" s="168"/>
    </row>
    <row r="14" spans="1:16" hidden="1" outlineLevel="1">
      <c r="A14" s="11" t="s">
        <v>22</v>
      </c>
      <c r="B14" s="7"/>
      <c r="C14" s="100" t="s">
        <v>23</v>
      </c>
      <c r="D14" s="55"/>
      <c r="E14" s="8" t="s">
        <v>22</v>
      </c>
      <c r="F14" s="65">
        <f>D14</f>
        <v>0</v>
      </c>
      <c r="G14" s="45" t="str">
        <f>IF(ISBLANK(B8),"",IF(B8=52,D8/4.333,IF(B8=24,D8/2,IF(B8=26,D8/26*12,IF(B8=22,D8/22*12,IF(B8=21,D8/21*12,IF(B8=12,D8/12*12,IF(B8=1,D8*12))))))))</f>
        <v/>
      </c>
      <c r="H14" s="65" t="str">
        <f>IF(OR(ISBLANK(B8),ISBLANK(D8),ISBLANK(D14)),"",F14/G14)</f>
        <v/>
      </c>
      <c r="J14" s="10"/>
      <c r="M14" s="169">
        <f>D15+D20+D29+D38+D45+D52</f>
        <v>0</v>
      </c>
      <c r="N14" s="170"/>
      <c r="O14" s="170"/>
      <c r="P14" s="171"/>
    </row>
    <row r="15" spans="1:16" hidden="1" outlineLevel="1">
      <c r="A15" s="11" t="s">
        <v>24</v>
      </c>
      <c r="B15" s="8"/>
      <c r="C15" s="107"/>
      <c r="D15" s="61"/>
      <c r="E15" s="13"/>
      <c r="F15" s="63">
        <f>D15</f>
        <v>0</v>
      </c>
      <c r="G15" s="46"/>
      <c r="H15" s="63" t="str">
        <f>IF(AND(NOT(ISBLANK(F15)),NOT(ISBLANK(G15))),F15/G15,"")</f>
        <v/>
      </c>
      <c r="J15" s="10"/>
    </row>
    <row r="16" spans="1:16" ht="15" hidden="1" outlineLevel="1" thickBot="1">
      <c r="A16" s="11" t="s">
        <v>25</v>
      </c>
      <c r="B16" s="8"/>
      <c r="C16" s="12"/>
      <c r="D16" s="14"/>
      <c r="E16" s="36" t="s">
        <v>26</v>
      </c>
      <c r="F16" s="62">
        <f>SUM(F14:F15)</f>
        <v>0</v>
      </c>
      <c r="G16" s="47">
        <f>SUM(G14:G15)</f>
        <v>0</v>
      </c>
      <c r="H16" s="62" t="str">
        <f>IF(G16=0,"",F16/G16)</f>
        <v/>
      </c>
      <c r="J16" s="10"/>
    </row>
    <row r="17" spans="1:11" ht="16.2" hidden="1" outlineLevel="1" thickBot="1">
      <c r="A17" s="11"/>
      <c r="B17" s="8"/>
      <c r="C17" s="12"/>
      <c r="D17" s="14"/>
      <c r="E17" s="8"/>
      <c r="F17" s="9"/>
      <c r="G17" s="15" t="s">
        <v>27</v>
      </c>
      <c r="H17" s="56"/>
      <c r="J17" s="22">
        <f>IF(ISNUMBER(H17),H17,MAX(H11,H12,H14,H15,H16))</f>
        <v>0</v>
      </c>
    </row>
    <row r="18" spans="1:11" collapsed="1">
      <c r="A18" s="155" t="s">
        <v>28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33" t="b">
        <v>0</v>
      </c>
    </row>
    <row r="19" spans="1:11" hidden="1" outlineLevel="1">
      <c r="A19" s="11" t="s">
        <v>22</v>
      </c>
      <c r="B19" s="7"/>
      <c r="C19" s="100" t="s">
        <v>23</v>
      </c>
      <c r="D19" s="55"/>
      <c r="E19" s="8" t="s">
        <v>22</v>
      </c>
      <c r="F19" s="65">
        <f>D19</f>
        <v>0</v>
      </c>
      <c r="G19" s="45" t="str">
        <f>IF(ISBLANK(B8),"",IF(B8=52,D8/4.333,IF(B8=24,D8/2,IF(B8=26,D8/26*12,IF(B8=22,D8/22*12,IF(B8=21,D8/21*12,IF(B8=12,D8/12*12,IF(B8=1,D8*12))))))))</f>
        <v/>
      </c>
      <c r="H19" s="65" t="str">
        <f>IF(OR(ISBLANK(B8),ISBLANK(D8),ISBLANK(D19)),"",F19/G19)</f>
        <v/>
      </c>
      <c r="J19" s="10"/>
    </row>
    <row r="20" spans="1:11" hidden="1" outlineLevel="1">
      <c r="A20" s="11" t="s">
        <v>29</v>
      </c>
      <c r="B20" s="8"/>
      <c r="C20" s="12" t="str">
        <f>IF(C15="","",C15)</f>
        <v/>
      </c>
      <c r="D20" s="55"/>
      <c r="E20" s="13"/>
      <c r="F20" s="66">
        <f>D20</f>
        <v>0</v>
      </c>
      <c r="G20" s="46"/>
      <c r="H20" s="66" t="str">
        <f>IF(AND(NOT(ISBLANK(F20)),NOT(ISBLANK(G20))),F20/G20,"")</f>
        <v/>
      </c>
      <c r="J20" s="10"/>
    </row>
    <row r="21" spans="1:11" ht="15" hidden="1" outlineLevel="1" thickBot="1">
      <c r="A21" s="11" t="s">
        <v>25</v>
      </c>
      <c r="B21" s="8"/>
      <c r="C21" s="12"/>
      <c r="D21" s="14"/>
      <c r="E21" s="36" t="s">
        <v>26</v>
      </c>
      <c r="F21" s="65">
        <f>SUM(F19:F20)</f>
        <v>0</v>
      </c>
      <c r="G21" s="47">
        <f>SUM(G19:G20)</f>
        <v>0</v>
      </c>
      <c r="H21" s="65" t="str">
        <f>IF(G21=0,"",F21/G21)</f>
        <v/>
      </c>
      <c r="J21" s="10"/>
    </row>
    <row r="22" spans="1:11" ht="16.2" hidden="1" outlineLevel="1" thickBot="1">
      <c r="A22" s="11"/>
      <c r="B22" s="8"/>
      <c r="C22" s="12"/>
      <c r="D22" s="14"/>
      <c r="E22" s="8"/>
      <c r="F22" s="9"/>
      <c r="G22" s="15" t="s">
        <v>27</v>
      </c>
      <c r="H22" s="56"/>
      <c r="J22" s="23">
        <f>IF(ISNUMBER(H22),H22,MAX(H19,H20,H21))</f>
        <v>0</v>
      </c>
    </row>
    <row r="23" spans="1:11" hidden="1" outlineLevel="1">
      <c r="A23" s="11"/>
      <c r="B23" s="8"/>
      <c r="C23" s="12"/>
      <c r="D23" s="14"/>
      <c r="J23" s="10"/>
    </row>
    <row r="24" spans="1:11" collapsed="1">
      <c r="A24" s="155" t="s">
        <v>30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3" t="b">
        <v>0</v>
      </c>
    </row>
    <row r="25" spans="1:11" hidden="1" outlineLevel="1">
      <c r="B25" s="159" t="s">
        <v>7</v>
      </c>
      <c r="C25" s="172"/>
      <c r="D25" s="159" t="s">
        <v>8</v>
      </c>
      <c r="J25" s="10"/>
    </row>
    <row r="26" spans="1:11" hidden="1" outlineLevel="1">
      <c r="B26" s="172"/>
      <c r="C26" s="172"/>
      <c r="D26" s="159"/>
      <c r="J26" s="10"/>
    </row>
    <row r="27" spans="1:11" hidden="1" outlineLevel="1">
      <c r="A27" s="30"/>
      <c r="B27" s="160"/>
      <c r="C27" s="161"/>
      <c r="D27" s="34"/>
      <c r="J27" s="10"/>
    </row>
    <row r="28" spans="1:11" hidden="1" outlineLevel="1">
      <c r="A28" s="11" t="s">
        <v>23</v>
      </c>
      <c r="B28" s="7"/>
      <c r="C28" s="100" t="s">
        <v>23</v>
      </c>
      <c r="D28" s="61"/>
      <c r="E28" s="8" t="s">
        <v>22</v>
      </c>
      <c r="F28" s="62">
        <f>D28</f>
        <v>0</v>
      </c>
      <c r="G28" s="48" t="str">
        <f>IF(ISBLANK(B27),"",IF(B27=52,D27/4.333,IF(B27=24,D27/2,IF(B27=26,D27/26*12,IF(B27=22,D27/22*12,IF(B27=21,D27/21*12,IF(B27=12,D27/12*12,IF(B27=1,D27*12,IF(B27=4,D27/4*1,IF(B27=2,D27/2*12))))))))))</f>
        <v/>
      </c>
      <c r="H28" s="62" t="str">
        <f>IF(OR(ISBLANK(B27),ISBLANK(D27),ISBLANK(D28)),"",F28/G28)</f>
        <v/>
      </c>
      <c r="J28" s="10"/>
    </row>
    <row r="29" spans="1:11" hidden="1" outlineLevel="1">
      <c r="A29" s="11" t="s">
        <v>31</v>
      </c>
      <c r="B29" s="8"/>
      <c r="C29" s="12" t="str">
        <f>IF(C15="","",C15)</f>
        <v/>
      </c>
      <c r="D29" s="61"/>
      <c r="E29" s="13"/>
      <c r="F29" s="63">
        <f>D29</f>
        <v>0</v>
      </c>
      <c r="G29" s="46"/>
      <c r="H29" s="63" t="str">
        <f>IF(AND(NOT(ISBLANK(F29)),NOT(ISBLANK(G29))),F29/G29,"")</f>
        <v/>
      </c>
    </row>
    <row r="30" spans="1:11" ht="15" hidden="1" outlineLevel="1" thickBot="1">
      <c r="A30" s="11" t="s">
        <v>25</v>
      </c>
      <c r="B30" s="8"/>
      <c r="C30" s="12"/>
      <c r="D30" s="14"/>
      <c r="E30" s="36" t="s">
        <v>26</v>
      </c>
      <c r="F30" s="62">
        <f>SUM(F28:F29)</f>
        <v>0</v>
      </c>
      <c r="G30" s="47">
        <f>SUM(G28:G29)</f>
        <v>0</v>
      </c>
      <c r="H30" s="62" t="str">
        <f>IF(G30=0,"",F30/G30)</f>
        <v/>
      </c>
    </row>
    <row r="31" spans="1:11" ht="16.2" hidden="1" outlineLevel="1" thickBot="1">
      <c r="A31" s="11"/>
      <c r="B31" s="8"/>
      <c r="C31" s="12"/>
      <c r="D31" s="14"/>
      <c r="E31" s="8"/>
      <c r="F31" s="9"/>
      <c r="G31" s="15" t="s">
        <v>27</v>
      </c>
      <c r="H31" s="56"/>
      <c r="J31" s="22">
        <f>IF(ISNUMBER(H31),H31,MAX(H28,H29))</f>
        <v>0</v>
      </c>
    </row>
    <row r="32" spans="1:11" hidden="1" outlineLevel="1">
      <c r="A32" s="11"/>
      <c r="B32" s="8"/>
      <c r="C32" s="12"/>
      <c r="D32" s="14"/>
    </row>
    <row r="33" spans="1:11" collapsed="1">
      <c r="A33" s="155" t="s">
        <v>32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33" t="b">
        <v>0</v>
      </c>
    </row>
    <row r="34" spans="1:11" hidden="1" outlineLevel="1">
      <c r="B34" s="159" t="s">
        <v>7</v>
      </c>
      <c r="C34" s="159"/>
      <c r="D34" s="159" t="s">
        <v>8</v>
      </c>
    </row>
    <row r="35" spans="1:11" hidden="1" outlineLevel="1">
      <c r="B35" s="159"/>
      <c r="C35" s="159"/>
      <c r="D35" s="159"/>
    </row>
    <row r="36" spans="1:11" hidden="1" outlineLevel="1">
      <c r="A36" s="30"/>
      <c r="B36" s="160"/>
      <c r="C36" s="161"/>
      <c r="D36" s="34"/>
    </row>
    <row r="37" spans="1:11" hidden="1" outlineLevel="1">
      <c r="A37" s="11" t="s">
        <v>23</v>
      </c>
      <c r="B37" s="7"/>
      <c r="C37" s="100" t="s">
        <v>23</v>
      </c>
      <c r="D37" s="61"/>
      <c r="E37" s="8" t="s">
        <v>22</v>
      </c>
      <c r="F37" s="62">
        <f>D37</f>
        <v>0</v>
      </c>
      <c r="G37" s="48" t="str">
        <f>IF(ISBLANK(B36),"",IF(B36=52,D36/4.333,IF(B36=24,D36/2,IF(B36=26,D36/26*12,IF(B36=22,D36/22*12,IF(B36=21,D36/21*12,IF(B36=12,D36/12*12,IF(B36=1,D36*12,IF(B36=4,D36/4*12)))))))))</f>
        <v/>
      </c>
      <c r="H37" s="62" t="str">
        <f>IF(OR(ISBLANK(B36),ISBLANK(D36),ISBLANK(D37)),"",F37/G37)</f>
        <v/>
      </c>
    </row>
    <row r="38" spans="1:11" hidden="1" outlineLevel="1">
      <c r="A38" s="11" t="s">
        <v>33</v>
      </c>
      <c r="B38" s="8"/>
      <c r="C38" s="12" t="str">
        <f>IF(C15="","",C15)</f>
        <v/>
      </c>
      <c r="D38" s="61"/>
      <c r="E38" s="13"/>
      <c r="F38" s="63">
        <f>D38</f>
        <v>0</v>
      </c>
      <c r="G38" s="46"/>
      <c r="H38" s="63" t="str">
        <f>IF(AND(NOT(ISBLANK(F38)),NOT(ISBLANK(G38))),F38/G38,"")</f>
        <v/>
      </c>
    </row>
    <row r="39" spans="1:11" ht="15" hidden="1" outlineLevel="1" thickBot="1">
      <c r="A39" s="11" t="s">
        <v>25</v>
      </c>
      <c r="B39" s="8"/>
      <c r="C39" s="12"/>
      <c r="D39" s="14"/>
      <c r="E39" s="36" t="s">
        <v>26</v>
      </c>
      <c r="F39" s="62">
        <f>SUM(F37:F38)</f>
        <v>0</v>
      </c>
      <c r="G39" s="47">
        <f>SUM(G37:G38)</f>
        <v>0</v>
      </c>
      <c r="H39" s="62" t="str">
        <f>IF(G39=0,"",F39/G39)</f>
        <v/>
      </c>
    </row>
    <row r="40" spans="1:11" ht="16.2" hidden="1" outlineLevel="1" thickBot="1">
      <c r="A40" s="11"/>
      <c r="B40" s="8"/>
      <c r="C40" s="12"/>
      <c r="D40" s="14"/>
      <c r="E40" s="8"/>
      <c r="F40" s="9"/>
      <c r="G40" s="15" t="s">
        <v>27</v>
      </c>
      <c r="H40" s="56"/>
      <c r="J40" s="22">
        <f>IF(ISNUMBER(H40),H40,MAX(H37,H38))</f>
        <v>0</v>
      </c>
    </row>
    <row r="41" spans="1:11" hidden="1" outlineLevel="1">
      <c r="A41" s="11"/>
      <c r="B41" s="8"/>
      <c r="C41" s="12"/>
      <c r="D41" s="14"/>
    </row>
    <row r="42" spans="1:11" collapsed="1">
      <c r="A42" s="155" t="s">
        <v>108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33" t="b">
        <v>0</v>
      </c>
    </row>
    <row r="43" spans="1:11" hidden="1" outlineLevel="1">
      <c r="A43" s="173"/>
      <c r="B43" s="174"/>
      <c r="C43" s="175"/>
    </row>
    <row r="44" spans="1:11" hidden="1" outlineLevel="1">
      <c r="A44" s="11" t="s">
        <v>23</v>
      </c>
      <c r="B44" s="7"/>
      <c r="C44" s="100" t="s">
        <v>23</v>
      </c>
      <c r="D44" s="55"/>
      <c r="E44" s="8" t="s">
        <v>22</v>
      </c>
      <c r="F44" s="65">
        <f>D44</f>
        <v>0</v>
      </c>
      <c r="G44" s="45" t="str">
        <f>IF(ISBLANK(B8),"",IF(B8=52,D8/4.333,IF(B8=24,D8/2,IF(B8=26,D8/26*12,IF(B8=22,D8/22*12,IF(B8=21,D8/21*12,IF(B8=12,D8/12*12,IF(B8=1,D8*12))))))))</f>
        <v/>
      </c>
      <c r="H44" s="65" t="str">
        <f>IF(OR(ISBLANK(B8),ISBLANK(D8),ISBLANK(D44)),"",F44/G44)</f>
        <v/>
      </c>
    </row>
    <row r="45" spans="1:11" hidden="1" outlineLevel="1">
      <c r="A45" s="11" t="s">
        <v>34</v>
      </c>
      <c r="B45" s="8"/>
      <c r="C45" s="12" t="str">
        <f>IF(C15="","",C15)</f>
        <v/>
      </c>
      <c r="D45" s="55"/>
      <c r="E45" s="13"/>
      <c r="F45" s="66">
        <f>D45</f>
        <v>0</v>
      </c>
      <c r="G45" s="46"/>
      <c r="H45" s="66" t="str">
        <f>IF(AND(NOT(ISBLANK(F45)),NOT(ISBLANK(G45))),F45/G45,"")</f>
        <v/>
      </c>
    </row>
    <row r="46" spans="1:11" ht="15" hidden="1" outlineLevel="1" thickBot="1">
      <c r="A46" s="11" t="s">
        <v>25</v>
      </c>
      <c r="B46" s="8"/>
      <c r="C46" s="12"/>
      <c r="D46" s="14"/>
      <c r="E46" s="36" t="s">
        <v>26</v>
      </c>
      <c r="F46" s="65">
        <f>SUM(F44:F45)</f>
        <v>0</v>
      </c>
      <c r="G46" s="47">
        <f>SUM(G44:G45)</f>
        <v>0</v>
      </c>
      <c r="H46" s="65" t="str">
        <f>IF(G46=0,"",F46/G46)</f>
        <v/>
      </c>
    </row>
    <row r="47" spans="1:11" ht="16.2" hidden="1" outlineLevel="1" thickBot="1">
      <c r="A47" s="11"/>
      <c r="B47" s="8"/>
      <c r="C47" s="12"/>
      <c r="D47" s="14"/>
      <c r="E47" s="8"/>
      <c r="F47" s="9"/>
      <c r="G47" s="15" t="s">
        <v>27</v>
      </c>
      <c r="H47" s="56"/>
      <c r="J47" s="22">
        <f>IF(ISNUMBER(H47),H47,MAX(H44,H45))</f>
        <v>0</v>
      </c>
    </row>
    <row r="48" spans="1:11" hidden="1" outlineLevel="1">
      <c r="A48" s="11"/>
      <c r="B48" s="8"/>
      <c r="C48" s="12"/>
      <c r="D48" s="14"/>
    </row>
    <row r="49" spans="1:11" collapsed="1">
      <c r="A49" s="155" t="s">
        <v>109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33" t="b">
        <v>0</v>
      </c>
    </row>
    <row r="50" spans="1:11" hidden="1" outlineLevel="1">
      <c r="A50" s="173"/>
      <c r="B50" s="174"/>
      <c r="C50" s="175"/>
    </row>
    <row r="51" spans="1:11" hidden="1" outlineLevel="1">
      <c r="A51" s="11" t="s">
        <v>23</v>
      </c>
      <c r="B51" s="7"/>
      <c r="C51" s="100" t="s">
        <v>23</v>
      </c>
      <c r="D51" s="55"/>
      <c r="E51" s="8" t="s">
        <v>22</v>
      </c>
      <c r="F51" s="65">
        <f>D51</f>
        <v>0</v>
      </c>
      <c r="G51" s="45" t="str">
        <f>IF(ISBLANK(B8),"",IF(B8=52,D8/4.333,IF(B8=24,D8/2,IF(B8=26,D8/26*12,IF(B8=22,D8/22*12,IF(B8=21,D8/21*12,IF(B8=12,D8/12*12,IF(B8=1,D8*12))))))))</f>
        <v/>
      </c>
      <c r="H51" s="65" t="str">
        <f>IF(OR(ISBLANK(B8),ISBLANK(D8),ISBLANK(D51)),"",F51/G51)</f>
        <v/>
      </c>
    </row>
    <row r="52" spans="1:11" hidden="1" outlineLevel="1">
      <c r="A52" s="11" t="s">
        <v>35</v>
      </c>
      <c r="B52" s="8"/>
      <c r="C52" s="12" t="str">
        <f>IF(C15="","",C15)</f>
        <v/>
      </c>
      <c r="D52" s="55"/>
      <c r="E52" s="13"/>
      <c r="F52" s="66">
        <f>D52</f>
        <v>0</v>
      </c>
      <c r="G52" s="46"/>
      <c r="H52" s="66" t="str">
        <f>IF(AND(NOT(ISBLANK(F52)),NOT(ISBLANK(G52))),F52/G52,"")</f>
        <v/>
      </c>
    </row>
    <row r="53" spans="1:11" ht="15" hidden="1" outlineLevel="1" thickBot="1">
      <c r="A53" s="11" t="s">
        <v>25</v>
      </c>
      <c r="B53" s="8"/>
      <c r="C53" s="12"/>
      <c r="D53" s="14"/>
      <c r="E53" s="36" t="s">
        <v>26</v>
      </c>
      <c r="F53" s="65">
        <f>SUM(F51:F52)</f>
        <v>0</v>
      </c>
      <c r="G53" s="47">
        <f>SUM(G51:G52)</f>
        <v>0</v>
      </c>
      <c r="H53" s="65" t="str">
        <f>IF(G53=0,"",F53/G53)</f>
        <v/>
      </c>
    </row>
    <row r="54" spans="1:11" ht="16.2" hidden="1" outlineLevel="1" thickBot="1">
      <c r="A54" s="11"/>
      <c r="B54" s="8"/>
      <c r="C54" s="12"/>
      <c r="D54" s="14"/>
      <c r="E54" s="8"/>
      <c r="F54" s="9"/>
      <c r="G54" s="15" t="s">
        <v>27</v>
      </c>
      <c r="H54" s="56"/>
      <c r="J54" s="22">
        <f>IF(ISNUMBER(H54),H54,MAX(H51,H52))</f>
        <v>0</v>
      </c>
    </row>
    <row r="55" spans="1:11" hidden="1" outlineLevel="1">
      <c r="A55" s="11"/>
      <c r="B55" s="8"/>
      <c r="C55" s="12"/>
      <c r="D55" s="14"/>
    </row>
    <row r="56" spans="1:11" collapsed="1">
      <c r="A56" s="155" t="s">
        <v>36</v>
      </c>
      <c r="B56" s="156"/>
      <c r="C56" s="156"/>
      <c r="D56" s="156"/>
      <c r="E56" s="156"/>
      <c r="F56" s="156"/>
      <c r="G56" s="156"/>
      <c r="H56" s="156"/>
      <c r="I56" s="156"/>
      <c r="J56" s="156"/>
      <c r="K56" s="33" t="b">
        <v>0</v>
      </c>
    </row>
    <row r="57" spans="1:11" hidden="1" outlineLevel="1">
      <c r="A57" s="173"/>
      <c r="B57" s="174"/>
      <c r="C57" s="175"/>
      <c r="D57" s="159" t="s">
        <v>8</v>
      </c>
      <c r="H57" s="21" t="s">
        <v>6</v>
      </c>
      <c r="J57" s="80"/>
    </row>
    <row r="58" spans="1:11" ht="15" hidden="1" customHeight="1" outlineLevel="1">
      <c r="B58" s="178" t="s">
        <v>7</v>
      </c>
      <c r="C58" s="179"/>
      <c r="D58" s="159"/>
      <c r="H58" s="21" t="s">
        <v>9</v>
      </c>
      <c r="J58" s="80"/>
    </row>
    <row r="59" spans="1:11" hidden="1" outlineLevel="1">
      <c r="B59" s="160"/>
      <c r="C59" s="161"/>
      <c r="D59" s="34"/>
      <c r="F59" s="3"/>
      <c r="G59" s="3"/>
    </row>
    <row r="60" spans="1:11" hidden="1" outlineLevel="1">
      <c r="A60" s="5" t="s">
        <v>37</v>
      </c>
      <c r="D60" s="81"/>
      <c r="E60" s="20" t="str">
        <f>IF(ISBLANK(B59),"",IF(B59=52,"X52",IF(B59=24,"X24",IF(B59=26,"X26",IF(B59=22,"X22",IF(B59=21,"X21",IF(B59=12,"X12",IF(B59=1,"X1"))))))))</f>
        <v/>
      </c>
      <c r="F60" s="3" t="str">
        <f>IF(OR(ISBLANK(E60),ISBLANK(B59)),"",IF(E60="x52",D60*52,IF(E60="x24",D60*24,IF(E60="x26",D60*26,IF(E60="x22",D60*22,IF(E60="x21",D60*21,IF(E60="x12",D60*12,IF(E60="x1",D60*1))))))))</f>
        <v/>
      </c>
      <c r="G60" s="44">
        <v>12</v>
      </c>
      <c r="H60" s="65" t="str">
        <f>IF(F60="","",F60/G60)</f>
        <v/>
      </c>
    </row>
    <row r="61" spans="1:11" hidden="1" outlineLevel="1">
      <c r="A61" s="11" t="s">
        <v>23</v>
      </c>
      <c r="B61" s="7"/>
      <c r="C61" s="100" t="s">
        <v>23</v>
      </c>
      <c r="D61" s="61"/>
      <c r="E61" s="8" t="s">
        <v>22</v>
      </c>
      <c r="F61" s="62">
        <f>D61</f>
        <v>0</v>
      </c>
      <c r="G61" s="45" t="str">
        <f>IF(ISBLANK(B59),"",IF(B59=52,D59/4.333,IF(B59=24,D59/2,IF(B59=26,D59/26*12,IF(B59=22,D59/22*12,IF(B59=21,D59/21*12,IF(B59=12,D59/12*12,IF(B59=1,D59*12))))))))</f>
        <v/>
      </c>
      <c r="H61" s="62" t="str">
        <f>IF(OR(ISBLANK(B59),ISBLANK(D59),ISBLANK(D61)),"",F61/G61)</f>
        <v/>
      </c>
    </row>
    <row r="62" spans="1:11" hidden="1" outlineLevel="1">
      <c r="A62" s="11" t="s">
        <v>38</v>
      </c>
      <c r="B62" s="8"/>
      <c r="C62" s="12" t="str">
        <f>IF(C15="","",C15)</f>
        <v/>
      </c>
      <c r="D62" s="61"/>
      <c r="E62" s="13"/>
      <c r="F62" s="63">
        <f>D62</f>
        <v>0</v>
      </c>
      <c r="G62" s="46"/>
      <c r="H62" s="63" t="str">
        <f>IF(AND(NOT(ISBLANK(F62)),NOT(ISBLANK(G62))),F62/G62,"")</f>
        <v/>
      </c>
    </row>
    <row r="63" spans="1:11" ht="15" hidden="1" outlineLevel="1" thickBot="1">
      <c r="A63" s="11" t="s">
        <v>25</v>
      </c>
      <c r="B63" s="8"/>
      <c r="C63" s="12"/>
      <c r="D63" s="14"/>
      <c r="E63" s="36" t="s">
        <v>26</v>
      </c>
      <c r="F63" s="62">
        <f>SUM(F61:F62)</f>
        <v>0</v>
      </c>
      <c r="G63" s="47">
        <f>SUM(G61:G62)</f>
        <v>0</v>
      </c>
      <c r="H63" s="62" t="str">
        <f>IF(G63=0,"",F63/G63)</f>
        <v/>
      </c>
    </row>
    <row r="64" spans="1:11" ht="16.2" hidden="1" outlineLevel="1" thickBot="1">
      <c r="A64" s="11"/>
      <c r="B64" s="8"/>
      <c r="C64" s="12"/>
      <c r="D64" s="14"/>
      <c r="E64" s="8"/>
      <c r="F64" s="9"/>
      <c r="G64" s="15" t="s">
        <v>27</v>
      </c>
      <c r="H64" s="69"/>
      <c r="J64" s="22">
        <f>IF(ISNUMBER(H64),H64,MAX(H60,H61,H62))</f>
        <v>0</v>
      </c>
    </row>
    <row r="65" spans="1:11" hidden="1" outlineLevel="1">
      <c r="A65" s="11"/>
      <c r="B65" s="8"/>
      <c r="C65" s="12"/>
      <c r="D65" s="14"/>
    </row>
    <row r="66" spans="1:11" collapsed="1">
      <c r="A66" s="155" t="s">
        <v>39</v>
      </c>
      <c r="B66" s="156"/>
      <c r="C66" s="156"/>
      <c r="D66" s="156"/>
      <c r="E66" s="156"/>
      <c r="F66" s="156"/>
      <c r="G66" s="156"/>
      <c r="H66" s="156"/>
      <c r="I66" s="156"/>
      <c r="J66" s="156"/>
      <c r="K66" s="33" t="b">
        <v>0</v>
      </c>
    </row>
    <row r="67" spans="1:11" hidden="1" outlineLevel="1">
      <c r="A67" s="173"/>
      <c r="B67" s="174"/>
      <c r="C67" s="175"/>
      <c r="D67" s="159" t="s">
        <v>8</v>
      </c>
      <c r="H67" s="21" t="s">
        <v>6</v>
      </c>
      <c r="J67" s="80"/>
    </row>
    <row r="68" spans="1:11" ht="15" hidden="1" customHeight="1" outlineLevel="1">
      <c r="B68" s="178" t="s">
        <v>7</v>
      </c>
      <c r="C68" s="179"/>
      <c r="D68" s="159"/>
      <c r="H68" s="21" t="s">
        <v>9</v>
      </c>
      <c r="J68" s="80"/>
    </row>
    <row r="69" spans="1:11" hidden="1" outlineLevel="1">
      <c r="B69" s="160"/>
      <c r="C69" s="161"/>
      <c r="D69" s="34"/>
      <c r="G69" s="3"/>
    </row>
    <row r="70" spans="1:11" hidden="1" outlineLevel="1">
      <c r="A70" s="5" t="s">
        <v>37</v>
      </c>
      <c r="D70" s="81"/>
      <c r="E70" s="20" t="str">
        <f>IF(ISBLANK(B69),"",IF(B69=52,"X52",IF(B69=24,"X24",IF(B69=26,"X26",IF(B69=22,"X22",IF(B69=21,"X21",IF(B69=12,"X12",IF(B69=1,"X1"))))))))</f>
        <v/>
      </c>
      <c r="F70" s="3" t="str">
        <f>IF(OR(ISBLANK(E70),ISBLANK(B69)),"",IF(E70="x52",D70*52,IF(E70="x24",D70*24,IF(E70="x26",D70*26,IF(E70="x22",D70*22,IF(E70="x21",D70*21,IF(E70="x12",D70*12,IF(E70="x1",D70*1))))))))</f>
        <v/>
      </c>
      <c r="G70" s="44">
        <v>12</v>
      </c>
      <c r="H70" s="65" t="str">
        <f>IF(F70="","",F70/G70)</f>
        <v/>
      </c>
    </row>
    <row r="71" spans="1:11" hidden="1" outlineLevel="1">
      <c r="A71" s="11" t="s">
        <v>23</v>
      </c>
      <c r="B71" s="7"/>
      <c r="C71" s="100" t="s">
        <v>23</v>
      </c>
      <c r="D71" s="61"/>
      <c r="E71" s="8" t="s">
        <v>22</v>
      </c>
      <c r="F71" s="62">
        <f>D71</f>
        <v>0</v>
      </c>
      <c r="G71" s="45" t="str">
        <f>IF(ISBLANK(B69),"",IF(B69=52,D69/4.333,IF(B69=24,D69/2,IF(B69=26,D69/26*12,IF(B69=22,D69/22*12,IF(B69=21,D69/21*12,IF(B69=12,D69/12*12,IF(B69=1,D69*12))))))))</f>
        <v/>
      </c>
      <c r="H71" s="62" t="str">
        <f>IF(OR(ISBLANK(B69),ISBLANK(D69),ISBLANK(D71)),"",F71/G71)</f>
        <v/>
      </c>
    </row>
    <row r="72" spans="1:11" hidden="1" outlineLevel="1">
      <c r="A72" s="11" t="s">
        <v>38</v>
      </c>
      <c r="B72" s="8"/>
      <c r="C72" s="12" t="str">
        <f>IF(C15="","",C15)</f>
        <v/>
      </c>
      <c r="D72" s="61"/>
      <c r="E72" s="13"/>
      <c r="F72" s="63">
        <f>D72</f>
        <v>0</v>
      </c>
      <c r="G72" s="46"/>
      <c r="H72" s="63" t="str">
        <f>IF(AND(NOT(ISBLANK(F72)),NOT(ISBLANK(G72))),F72/G72,"")</f>
        <v/>
      </c>
    </row>
    <row r="73" spans="1:11" ht="15" hidden="1" outlineLevel="1" thickBot="1">
      <c r="A73" s="11" t="s">
        <v>25</v>
      </c>
      <c r="B73" s="8"/>
      <c r="C73" s="12"/>
      <c r="D73" s="14"/>
      <c r="E73" s="36" t="s">
        <v>26</v>
      </c>
      <c r="F73" s="62">
        <f>SUM(F71:F72)</f>
        <v>0</v>
      </c>
      <c r="G73" s="47">
        <f>SUM(G71:G72)</f>
        <v>0</v>
      </c>
      <c r="H73" s="62" t="str">
        <f>IF(G73=0,"",F73/G73)</f>
        <v/>
      </c>
    </row>
    <row r="74" spans="1:11" ht="16.2" hidden="1" outlineLevel="1" thickBot="1">
      <c r="A74" s="11"/>
      <c r="B74" s="8"/>
      <c r="C74" s="12"/>
      <c r="D74" s="14"/>
      <c r="E74" s="8"/>
      <c r="F74" s="9"/>
      <c r="G74" s="15" t="s">
        <v>27</v>
      </c>
      <c r="H74" s="56"/>
      <c r="J74" s="22">
        <f>IF(ISNUMBER(H74),H74,MAX(H70,H71,H72))</f>
        <v>0</v>
      </c>
    </row>
    <row r="75" spans="1:11" hidden="1" outlineLevel="1">
      <c r="A75" s="11"/>
      <c r="B75" s="8"/>
      <c r="C75" s="12"/>
      <c r="D75" s="14"/>
    </row>
    <row r="76" spans="1:11" collapsed="1">
      <c r="A76" s="155" t="s">
        <v>41</v>
      </c>
      <c r="B76" s="156"/>
      <c r="C76" s="156"/>
      <c r="D76" s="156"/>
      <c r="E76" s="156"/>
      <c r="F76" s="156"/>
      <c r="G76" s="156"/>
      <c r="H76" s="156"/>
      <c r="I76" s="156"/>
      <c r="J76" s="156"/>
      <c r="K76" s="33" t="b">
        <v>0</v>
      </c>
    </row>
    <row r="77" spans="1:11" hidden="1" outlineLevel="1"/>
    <row r="78" spans="1:11" hidden="1" outlineLevel="1">
      <c r="A78" s="11" t="s">
        <v>42</v>
      </c>
      <c r="B78" s="8"/>
      <c r="C78" s="54" t="s">
        <v>43</v>
      </c>
      <c r="D78" s="67"/>
      <c r="E78" s="8"/>
      <c r="F78" s="65">
        <f>D78</f>
        <v>0</v>
      </c>
      <c r="G78" s="57"/>
      <c r="H78" s="65" t="str">
        <f>IF(AND(NOT(ISBLANK(F78)),NOT(ISBLANK(G78))),F78/G78,"")</f>
        <v/>
      </c>
    </row>
    <row r="79" spans="1:11" ht="15" hidden="1" outlineLevel="1" thickBot="1">
      <c r="A79" s="18"/>
      <c r="B79" s="8"/>
      <c r="C79" s="12"/>
      <c r="D79" s="14"/>
      <c r="E79" s="36"/>
      <c r="F79" s="65"/>
      <c r="G79" s="47"/>
      <c r="H79" s="86"/>
      <c r="J79" s="98"/>
    </row>
    <row r="80" spans="1:11" ht="16.2" hidden="1" outlineLevel="1" thickBot="1">
      <c r="A80" s="18"/>
      <c r="B80" s="8"/>
      <c r="C80" s="12"/>
      <c r="D80" s="14"/>
      <c r="E80" s="8"/>
      <c r="F80" s="9"/>
      <c r="G80" s="15" t="s">
        <v>27</v>
      </c>
      <c r="H80" s="56"/>
      <c r="J80" s="22">
        <f>IF(ISBLANK(H80), MAX(H78, 0), IF(H80 &lt; 0, MAX(0, H78), H80))</f>
        <v>0</v>
      </c>
    </row>
    <row r="81" spans="1:11" ht="15.6" hidden="1" outlineLevel="1">
      <c r="A81" s="11"/>
      <c r="B81" s="8"/>
      <c r="C81" s="12"/>
      <c r="D81" s="14"/>
      <c r="E81" s="8"/>
      <c r="F81" s="9"/>
      <c r="G81" s="15"/>
      <c r="H81" s="16"/>
    </row>
    <row r="82" spans="1:11" collapsed="1">
      <c r="A82" s="155" t="s">
        <v>60</v>
      </c>
      <c r="B82" s="156"/>
      <c r="C82" s="156"/>
      <c r="D82" s="156"/>
      <c r="E82" s="156"/>
      <c r="F82" s="156"/>
      <c r="G82" s="156"/>
      <c r="H82" s="156"/>
      <c r="I82" s="156"/>
      <c r="J82" s="156"/>
      <c r="K82" s="33" t="b">
        <v>0</v>
      </c>
    </row>
    <row r="83" spans="1:11" hidden="1" outlineLevel="1">
      <c r="A83" s="5"/>
    </row>
    <row r="84" spans="1:11" hidden="1" outlineLevel="1">
      <c r="A84" s="11"/>
      <c r="B84" s="182" t="s">
        <v>45</v>
      </c>
      <c r="C84" s="183"/>
      <c r="D84" s="89"/>
      <c r="E84" s="8"/>
      <c r="F84" s="58"/>
      <c r="G84" s="87"/>
      <c r="H84" s="58"/>
    </row>
    <row r="85" spans="1:11" hidden="1" outlineLevel="1">
      <c r="A85" s="11" t="s">
        <v>49</v>
      </c>
      <c r="B85" s="176"/>
      <c r="C85" s="177"/>
      <c r="D85" s="64"/>
      <c r="E85" s="8"/>
      <c r="F85" s="58">
        <f t="shared" ref="F85:F88" si="0">D85</f>
        <v>0</v>
      </c>
      <c r="G85" s="40"/>
      <c r="H85" s="58">
        <f>F85</f>
        <v>0</v>
      </c>
    </row>
    <row r="86" spans="1:11" hidden="1" outlineLevel="1">
      <c r="A86" s="11" t="s">
        <v>50</v>
      </c>
      <c r="B86" s="190"/>
      <c r="C86" s="177"/>
      <c r="D86" s="64"/>
      <c r="E86" s="8"/>
      <c r="F86" s="58">
        <f t="shared" si="0"/>
        <v>0</v>
      </c>
      <c r="G86" s="40"/>
      <c r="H86" s="58">
        <f t="shared" ref="H86:H88" si="1">F86</f>
        <v>0</v>
      </c>
    </row>
    <row r="87" spans="1:11" hidden="1" outlineLevel="1">
      <c r="A87" s="11" t="s">
        <v>51</v>
      </c>
      <c r="B87" s="176"/>
      <c r="C87" s="177"/>
      <c r="D87" s="64"/>
      <c r="E87" s="8"/>
      <c r="F87" s="58">
        <f t="shared" si="0"/>
        <v>0</v>
      </c>
      <c r="G87" s="40"/>
      <c r="H87" s="58">
        <f t="shared" si="1"/>
        <v>0</v>
      </c>
    </row>
    <row r="88" spans="1:11" hidden="1" outlineLevel="1">
      <c r="A88" s="11" t="s">
        <v>51</v>
      </c>
      <c r="B88" s="176"/>
      <c r="C88" s="177"/>
      <c r="D88" s="64"/>
      <c r="E88" s="8"/>
      <c r="F88" s="58">
        <f t="shared" si="0"/>
        <v>0</v>
      </c>
      <c r="G88" s="40"/>
      <c r="H88" s="58">
        <f t="shared" si="1"/>
        <v>0</v>
      </c>
    </row>
    <row r="89" spans="1:11" hidden="1" outlineLevel="1">
      <c r="A89" s="41"/>
      <c r="B89" s="190"/>
      <c r="C89" s="177"/>
      <c r="D89" s="64"/>
      <c r="E89" s="8" t="str">
        <f>IF(ISBLANK(A89),"",IF(A89="weekly","X52",IF(A89="BIWEEKLY","X26",IF(A89="SEMIMONTHLY","X24",IF(A89="MONTHLY","X12",IF(A89="ANNUALLY",""))))))</f>
        <v/>
      </c>
      <c r="F89" s="58" t="str">
        <f>IF(ISBLANK(A89),"$0.00  ",IF(A89="weekly",(D89*52),IF(A89="BIWEEKLY",(D89*26),IF(A89="SEMIMONTHLY",(D89*24),IF(A89="MONTHLY",(D89*12),IF(A89="ANNUALLY",D89))))))</f>
        <v xml:space="preserve">$0.00  </v>
      </c>
      <c r="G89" s="40" t="s">
        <v>53</v>
      </c>
      <c r="H89" s="58">
        <f>IF(F89="0","$0.00",F89/12)</f>
        <v>0</v>
      </c>
    </row>
    <row r="90" spans="1:11" ht="15" hidden="1" outlineLevel="1" thickBot="1">
      <c r="A90" s="41"/>
      <c r="B90" s="190"/>
      <c r="C90" s="177"/>
      <c r="D90" s="64"/>
      <c r="E90" s="8" t="str">
        <f>IF(ISBLANK(A90),"",IF(A90="weekly","X52",IF(A90="BIWEEKLY","X26",IF(A90="SEMIMONTHLY","X24",IF(A90="MONTHLY","X12",IF(A90="ANNUALLY",""))))))</f>
        <v/>
      </c>
      <c r="F90" s="58" t="str">
        <f>IF(ISBLANK(A90),"$0.00  ",IF(A90="weekly",(D90*52),IF(A90="BIWEEKLY",(D90*26),IF(A90="SEMIMONTHLY",(D90*24),IF(A90="MONTHLY",(D90*12),IF(A90="ANNUALLY",D90))))))</f>
        <v xml:space="preserve">$0.00  </v>
      </c>
      <c r="G90" s="40" t="s">
        <v>53</v>
      </c>
      <c r="H90" s="58">
        <f>IF(F90="0","$0.00",F90/12)</f>
        <v>0</v>
      </c>
    </row>
    <row r="91" spans="1:11" ht="15" hidden="1" outlineLevel="1" thickBot="1">
      <c r="H91" s="21" t="s">
        <v>54</v>
      </c>
      <c r="J91" s="24">
        <f>SUMIF(H84:H90,"&gt;=0")</f>
        <v>0</v>
      </c>
    </row>
    <row r="92" spans="1:11" ht="3.75" customHeight="1">
      <c r="H92" s="21"/>
      <c r="J92" s="10"/>
    </row>
    <row r="93" spans="1:11" ht="15" customHeight="1">
      <c r="H93" s="25" t="s">
        <v>69</v>
      </c>
      <c r="J93" s="98">
        <f>J17+J22+J31+J40+J47+J54+J64+J74+J80+J91</f>
        <v>0</v>
      </c>
    </row>
    <row r="94" spans="1:11" ht="15" customHeight="1" collapsed="1">
      <c r="H94" s="25"/>
      <c r="J94" s="98"/>
    </row>
    <row r="95" spans="1:11" ht="15" customHeight="1">
      <c r="H95" s="25"/>
      <c r="J95" s="98"/>
    </row>
    <row r="96" spans="1:11" ht="15" customHeight="1" collapsed="1">
      <c r="A96" s="155" t="s">
        <v>70</v>
      </c>
      <c r="B96" s="163"/>
      <c r="C96" s="163"/>
      <c r="D96" s="163"/>
      <c r="E96" s="163"/>
      <c r="F96" s="163"/>
      <c r="G96" s="163"/>
      <c r="H96" s="163"/>
      <c r="I96" s="163"/>
      <c r="J96" s="163"/>
      <c r="K96" s="33" t="b">
        <v>1</v>
      </c>
    </row>
    <row r="97" spans="1:16" ht="15" hidden="1" customHeight="1" outlineLevel="1">
      <c r="A97" s="173"/>
      <c r="B97" s="174"/>
      <c r="C97" s="175"/>
      <c r="D97" s="159" t="s">
        <v>8</v>
      </c>
      <c r="H97" s="21" t="s">
        <v>6</v>
      </c>
      <c r="J97" s="75"/>
    </row>
    <row r="98" spans="1:16" ht="15" hidden="1" customHeight="1" outlineLevel="1">
      <c r="B98" s="178" t="s">
        <v>7</v>
      </c>
      <c r="C98" s="179"/>
      <c r="D98" s="159"/>
      <c r="H98" s="21" t="s">
        <v>9</v>
      </c>
      <c r="J98" s="80"/>
    </row>
    <row r="99" spans="1:16" s="33" customFormat="1" ht="15" hidden="1" customHeight="1" outlineLevel="1">
      <c r="A99" s="1"/>
      <c r="B99" s="160"/>
      <c r="C99" s="161"/>
      <c r="D99" s="34"/>
      <c r="E99" s="1"/>
      <c r="F99" s="1"/>
      <c r="G99" s="3"/>
      <c r="H99" s="3"/>
      <c r="I99" s="1"/>
      <c r="J99" s="1"/>
      <c r="L99" s="1"/>
      <c r="M99" s="1"/>
      <c r="N99" s="1"/>
      <c r="O99" s="1"/>
      <c r="P99" s="1"/>
    </row>
    <row r="100" spans="1:16" s="33" customFormat="1" ht="15" hidden="1" customHeight="1" outlineLevel="1">
      <c r="A100" s="5" t="s">
        <v>71</v>
      </c>
      <c r="B100" s="1"/>
      <c r="C100" s="1"/>
      <c r="D100" s="82"/>
      <c r="E100" s="20" t="str">
        <f>IF(ISBLANK(B99),"",IF(B99=52,"X52",IF(B99=24,"X24",IF(B99=26,"X26",IF(B99=22,"X22",IF(B99=21,"X21",IF(B99=12,"X12",IF(B99=1,"X1"))))))))</f>
        <v/>
      </c>
      <c r="F100" s="65" t="str">
        <f>IF(OR(ISBLANK(E100),ISBLANK(B99)),"",IF(E100="x52",D100*52,IF(E100="x24",D100*24,IF(E100="x26",D100*26,IF(E100="x22",D100*22,IF(E100="x21",D100*21,IF(E100="x12",D100*12,IF(E100="x1",D100*1))))))))</f>
        <v/>
      </c>
      <c r="G100" s="44">
        <v>12</v>
      </c>
      <c r="H100" s="65" t="str">
        <f>IF(F100="","",F100/G100)</f>
        <v/>
      </c>
      <c r="I100" s="1"/>
      <c r="J100" s="1"/>
      <c r="L100" s="1"/>
      <c r="M100" s="1"/>
      <c r="N100" s="1"/>
      <c r="O100" s="1"/>
      <c r="P100" s="1"/>
    </row>
    <row r="101" spans="1:16" s="33" customFormat="1" ht="15" hidden="1" customHeight="1" outlineLevel="1">
      <c r="A101" s="11" t="s">
        <v>23</v>
      </c>
      <c r="B101" s="7"/>
      <c r="C101" s="100" t="s">
        <v>23</v>
      </c>
      <c r="D101" s="61"/>
      <c r="E101" s="8" t="s">
        <v>22</v>
      </c>
      <c r="F101" s="62">
        <f>D101</f>
        <v>0</v>
      </c>
      <c r="G101" s="45" t="str">
        <f>IF(ISBLANK(B99),"",IF(B99=52,D99/4.333,IF(B99=24,D99/2,IF(B99=26,D99/26*12,IF(B99=22,D99/22*12,IF(B99=21,D99/21*12,IF(B99=12,D99/12*12,IF(B99=1,D99*12))))))))</f>
        <v/>
      </c>
      <c r="H101" s="62" t="str">
        <f>IF(OR(ISBLANK(B99),ISBLANK(D99),ISBLANK(D101)),"",F101/G101)</f>
        <v/>
      </c>
      <c r="I101" s="1"/>
      <c r="J101" s="1"/>
      <c r="L101" s="1"/>
      <c r="M101" s="1"/>
      <c r="N101" s="1"/>
      <c r="O101" s="1"/>
      <c r="P101" s="1"/>
    </row>
    <row r="102" spans="1:16" s="33" customFormat="1" ht="15" hidden="1" customHeight="1" outlineLevel="1">
      <c r="A102" s="11" t="s">
        <v>38</v>
      </c>
      <c r="B102" s="8"/>
      <c r="C102" s="12" t="str">
        <f>IF(C15="","",C15)</f>
        <v/>
      </c>
      <c r="D102" s="61"/>
      <c r="E102" s="13"/>
      <c r="F102" s="63">
        <f>D102</f>
        <v>0</v>
      </c>
      <c r="G102" s="52"/>
      <c r="H102" s="63" t="str">
        <f>IF(AND(NOT(ISBLANK(F102)),NOT(ISBLANK(G102))),F102/G102,"")</f>
        <v/>
      </c>
      <c r="I102" s="1"/>
      <c r="J102" s="1"/>
      <c r="L102" s="1"/>
      <c r="M102" s="1"/>
      <c r="N102" s="1"/>
      <c r="O102" s="1"/>
      <c r="P102" s="1"/>
    </row>
    <row r="103" spans="1:16" s="33" customFormat="1" ht="15" hidden="1" customHeight="1" outlineLevel="1" thickBot="1">
      <c r="A103" s="11" t="s">
        <v>25</v>
      </c>
      <c r="B103" s="8"/>
      <c r="C103" s="12"/>
      <c r="D103" s="14"/>
      <c r="E103" s="36" t="s">
        <v>26</v>
      </c>
      <c r="F103" s="62">
        <f>SUM(F101:F102)</f>
        <v>0</v>
      </c>
      <c r="G103" s="47">
        <f>SUM(G101:G102)</f>
        <v>0</v>
      </c>
      <c r="H103" s="62" t="str">
        <f>IF(G103=0,"",F103/G103)</f>
        <v/>
      </c>
      <c r="I103" s="1"/>
      <c r="J103" s="98"/>
      <c r="L103" s="1"/>
      <c r="M103" s="1"/>
      <c r="N103" s="1"/>
      <c r="O103" s="1"/>
      <c r="P103" s="1"/>
    </row>
    <row r="104" spans="1:16" s="33" customFormat="1" ht="15" hidden="1" customHeight="1" outlineLevel="1" thickBot="1">
      <c r="A104" s="11"/>
      <c r="B104" s="8"/>
      <c r="C104" s="12"/>
      <c r="D104" s="14"/>
      <c r="E104" s="8"/>
      <c r="F104" s="9"/>
      <c r="G104" s="15" t="s">
        <v>27</v>
      </c>
      <c r="H104" s="56"/>
      <c r="I104" s="1"/>
      <c r="J104" s="22">
        <f>IF(ISNUMBER(H104),H104,MAX(H100,H101,H102))</f>
        <v>0</v>
      </c>
      <c r="L104" s="1"/>
      <c r="M104" s="1"/>
      <c r="N104" s="1"/>
      <c r="O104" s="1"/>
      <c r="P104" s="1"/>
    </row>
    <row r="105" spans="1:16" s="33" customFormat="1" ht="15" hidden="1" customHeight="1" outlineLevel="1">
      <c r="A105" s="1"/>
      <c r="B105" s="1"/>
      <c r="C105" s="1"/>
      <c r="D105" s="1"/>
      <c r="E105" s="1"/>
      <c r="F105" s="1"/>
      <c r="G105" s="1"/>
      <c r="H105" s="25"/>
      <c r="I105" s="1"/>
      <c r="J105" s="98"/>
      <c r="L105" s="1"/>
      <c r="M105" s="1"/>
      <c r="N105" s="1"/>
      <c r="O105" s="1"/>
      <c r="P105" s="1"/>
    </row>
    <row r="106" spans="1:16" collapsed="1"/>
    <row r="107" spans="1:16" s="33" customFormat="1" ht="15" thickBot="1">
      <c r="A107" s="1" t="s">
        <v>72</v>
      </c>
      <c r="B107" s="1"/>
      <c r="C107" s="1"/>
      <c r="D107" s="1"/>
      <c r="E107" s="1"/>
      <c r="F107" s="1"/>
      <c r="G107" s="1"/>
      <c r="H107" s="3"/>
      <c r="I107" s="1"/>
      <c r="J107" s="1"/>
      <c r="L107" s="1"/>
      <c r="M107" s="1"/>
      <c r="N107" s="1"/>
      <c r="O107" s="1"/>
      <c r="P107" s="1"/>
    </row>
    <row r="108" spans="1:16" s="33" customFormat="1" ht="84" customHeight="1" thickTop="1" thickBot="1">
      <c r="A108" s="186"/>
      <c r="B108" s="187"/>
      <c r="C108" s="187"/>
      <c r="D108" s="187"/>
      <c r="E108" s="187"/>
      <c r="F108" s="187"/>
      <c r="G108" s="187"/>
      <c r="H108" s="187"/>
      <c r="I108" s="188"/>
      <c r="J108" s="189"/>
      <c r="L108" s="1"/>
      <c r="M108" s="1"/>
      <c r="N108" s="1"/>
      <c r="O108" s="1"/>
      <c r="P108" s="1"/>
    </row>
    <row r="109" spans="1:16" ht="15" thickTop="1"/>
  </sheetData>
  <sheetProtection algorithmName="SHA-512" hashValue="jklaraK8DOtx+wPLForPcw1A/0jRMzPIN9P8xnX/CuRJeZ9GjzoPF3SbYVmpILnzGaFdyVOlM7IE+0dJPOkQQg==" saltValue="ABBgu8pkb2wJvvB2p5lCng==" spinCount="100000" sheet="1" formatRows="0" selectLockedCells="1"/>
  <mergeCells count="53">
    <mergeCell ref="B99:C99"/>
    <mergeCell ref="A108:J108"/>
    <mergeCell ref="B88:C88"/>
    <mergeCell ref="B89:C89"/>
    <mergeCell ref="B90:C90"/>
    <mergeCell ref="A96:J96"/>
    <mergeCell ref="A97:C97"/>
    <mergeCell ref="D97:D98"/>
    <mergeCell ref="B98:C98"/>
    <mergeCell ref="B87:C87"/>
    <mergeCell ref="B59:C59"/>
    <mergeCell ref="A66:J66"/>
    <mergeCell ref="A67:C67"/>
    <mergeCell ref="D67:D68"/>
    <mergeCell ref="B68:C68"/>
    <mergeCell ref="B69:C69"/>
    <mergeCell ref="A76:J76"/>
    <mergeCell ref="A82:J82"/>
    <mergeCell ref="B84:C84"/>
    <mergeCell ref="B85:C85"/>
    <mergeCell ref="B86:C86"/>
    <mergeCell ref="A49:J49"/>
    <mergeCell ref="A50:C50"/>
    <mergeCell ref="A56:J56"/>
    <mergeCell ref="A57:C57"/>
    <mergeCell ref="D57:D58"/>
    <mergeCell ref="B58:C58"/>
    <mergeCell ref="A43:C43"/>
    <mergeCell ref="M14:P14"/>
    <mergeCell ref="A18:J18"/>
    <mergeCell ref="A24:J24"/>
    <mergeCell ref="B25:C26"/>
    <mergeCell ref="D25:D26"/>
    <mergeCell ref="B27:C27"/>
    <mergeCell ref="A33:J33"/>
    <mergeCell ref="B34:C35"/>
    <mergeCell ref="D34:D35"/>
    <mergeCell ref="B36:C36"/>
    <mergeCell ref="A42:J42"/>
    <mergeCell ref="A1:J1"/>
    <mergeCell ref="A2:B2"/>
    <mergeCell ref="F2:G2"/>
    <mergeCell ref="H2:J2"/>
    <mergeCell ref="M13:P13"/>
    <mergeCell ref="C4:G4"/>
    <mergeCell ref="F5:G5"/>
    <mergeCell ref="B6:C7"/>
    <mergeCell ref="D6:D7"/>
    <mergeCell ref="B8:C8"/>
    <mergeCell ref="A9:J9"/>
    <mergeCell ref="A10:A11"/>
    <mergeCell ref="M10:P10"/>
    <mergeCell ref="M11:P11"/>
  </mergeCells>
  <dataValidations count="7">
    <dataValidation showDropDown="1" showInputMessage="1" showErrorMessage="1" sqref="A8" xr:uid="{1DFE3B4B-60B3-427F-AA0A-E3E5C5FD5D62}"/>
    <dataValidation type="list" allowBlank="1" showInputMessage="1" showErrorMessage="1" sqref="A89:A90" xr:uid="{598402B9-EB59-438B-BB54-ADFC70EE3AA2}">
      <formula1>"weekly,biweekly,semimonthly,monthly,annually"</formula1>
    </dataValidation>
    <dataValidation type="list" allowBlank="1" showInputMessage="1" showErrorMessage="1" sqref="B36:C36 B99:C99" xr:uid="{0879E86E-8DDD-44BC-BDB4-A54D0C644094}">
      <formula1>"52,26,24,22,21,12,4,1"</formula1>
    </dataValidation>
    <dataValidation type="list" allowBlank="1" showInputMessage="1" showErrorMessage="1" sqref="B8:C8" xr:uid="{8D3C39E9-E4DF-41C9-A639-AC9D1EE2DF3D}">
      <formula1>"52, 26, 24, 22, 21, 12, 1"</formula1>
    </dataValidation>
    <dataValidation type="list" allowBlank="1" showInputMessage="1" showErrorMessage="1" sqref="B59:C59 B69:C69" xr:uid="{E61321DC-AE97-48DF-A22E-7FC7C97F42A7}">
      <formula1>"52,26,24,22,21,12,1"</formula1>
    </dataValidation>
    <dataValidation type="list" allowBlank="1" showInputMessage="1" showErrorMessage="1" sqref="B27:C27" xr:uid="{3214B73C-CF67-4AAC-B6D8-765AAC8B7F2D}">
      <formula1>"52,26,24,22,21,12,4,2,1"</formula1>
    </dataValidation>
    <dataValidation type="list" allowBlank="1" showInputMessage="1" showErrorMessage="1" sqref="C15" xr:uid="{25F6032E-F04E-43DB-878D-EFD3E8F9F900}">
      <formula1>"2024, 2025"</formula1>
    </dataValidation>
  </dataValidations>
  <pageMargins left="0.17" right="0" top="0.17" bottom="0.17" header="0.3" footer="0.3"/>
  <pageSetup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BA971752-276F-452B-A62B-6DE09CC32509}">
            <x14:iconSet iconSet="3Arrows" custom="1">
              <x14:cfvo type="percent">
                <xm:f>0</xm:f>
              </x14:cfvo>
              <x14:cfvo type="percent" gte="0">
                <xm:f>$H$15</xm:f>
              </x14:cfvo>
              <x14:cfvo type="num">
                <xm:f>$H$15</xm:f>
              </x14:cfvo>
              <x14:cfIcon iconSet="3Arrows" iconId="0"/>
              <x14:cfIcon iconSet="3Arrows" iconId="0"/>
              <x14:cfIcon iconSet="3Arrows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23" id="{A47FC5B3-3CF0-4176-8BC3-B9F64D64CB37}">
            <x14:iconSet iconSet="3Arrows" custom="1">
              <x14:cfvo type="percent">
                <xm:f>0</xm:f>
              </x14:cfvo>
              <x14:cfvo type="num" gte="0">
                <xm:f>$H$20</xm:f>
              </x14:cfvo>
              <x14:cfvo type="num">
                <xm:f>$H$20</xm:f>
              </x14:cfvo>
              <x14:cfIcon iconSet="3Arrows" iconId="0"/>
              <x14:cfIcon iconSet="3Arrows" iconId="0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" id="{DB998EA3-D04D-4296-8C09-1EC9EE5CC9DE}">
            <x14:iconSet iconSet="3Arrows" custom="1">
              <x14:cfvo type="percent">
                <xm:f>0</xm:f>
              </x14:cfvo>
              <x14:cfvo type="num" gte="0">
                <xm:f>$H$29</xm:f>
              </x14:cfvo>
              <x14:cfvo type="num">
                <xm:f>$H$29</xm:f>
              </x14:cfvo>
              <x14:cfIcon iconSet="3Arrows" iconId="0"/>
              <x14:cfIcon iconSet="3Arrows" iconId="0"/>
              <x14:cfIcon iconSet="3Arrows" iconId="2"/>
            </x14:iconSet>
          </x14:cfRule>
          <xm:sqref>H28</xm:sqref>
        </x14:conditionalFormatting>
        <x14:conditionalFormatting xmlns:xm="http://schemas.microsoft.com/office/excel/2006/main">
          <x14:cfRule type="iconSet" priority="6" id="{F1E934C8-E9E2-4904-BC1E-541CFAE962F8}">
            <x14:iconSet iconSet="3Arrows" custom="1">
              <x14:cfvo type="percent">
                <xm:f>0</xm:f>
              </x14:cfvo>
              <x14:cfvo type="num" gte="0">
                <xm:f>$H$38</xm:f>
              </x14:cfvo>
              <x14:cfvo type="num">
                <xm:f>$H$38</xm:f>
              </x14:cfvo>
              <x14:cfIcon iconSet="3Arrows" iconId="0"/>
              <x14:cfIcon iconSet="3Arrows" iconId="0"/>
              <x14:cfIcon iconSet="3Arrows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25" id="{1182169E-D29C-4BC8-930E-AC40B216572D}">
            <x14:iconSet iconSet="3Arrows" custom="1">
              <x14:cfvo type="percent">
                <xm:f>0</xm:f>
              </x14:cfvo>
              <x14:cfvo type="num" gte="0">
                <xm:f>$H$45</xm:f>
              </x14:cfvo>
              <x14:cfvo type="num">
                <xm:f>$H$45</xm:f>
              </x14:cfvo>
              <x14:cfIcon iconSet="3Arrows" iconId="0"/>
              <x14:cfIcon iconSet="3Arrows" iconId="0"/>
              <x14:cfIcon iconSet="3Arrows" iconId="2"/>
            </x14:iconSet>
          </x14:cfRule>
          <xm:sqref>H44</xm:sqref>
        </x14:conditionalFormatting>
        <x14:conditionalFormatting xmlns:xm="http://schemas.microsoft.com/office/excel/2006/main">
          <x14:cfRule type="iconSet" priority="24" id="{2F7D66D3-C2EC-49FA-8AC6-05512B8AC636}">
            <x14:iconSet iconSet="3Arrows" custom="1">
              <x14:cfvo type="percent">
                <xm:f>0</xm:f>
              </x14:cfvo>
              <x14:cfvo type="num" gte="0">
                <xm:f>$H$52</xm:f>
              </x14:cfvo>
              <x14:cfvo type="num">
                <xm:f>$H$52</xm:f>
              </x14:cfvo>
              <x14:cfIcon iconSet="3Arrows" iconId="0"/>
              <x14:cfIcon iconSet="3Arrows" iconId="0"/>
              <x14:cfIcon iconSet="3Arrows" iconId="2"/>
            </x14:iconSet>
          </x14:cfRule>
          <xm:sqref>H51</xm:sqref>
        </x14:conditionalFormatting>
        <x14:conditionalFormatting xmlns:xm="http://schemas.microsoft.com/office/excel/2006/main">
          <x14:cfRule type="iconSet" priority="9" id="{A9C864E1-56FB-4B95-88E0-5B92F257AF1C}">
            <x14:iconSet iconSet="3Arrows" custom="1">
              <x14:cfvo type="percent">
                <xm:f>0</xm:f>
              </x14:cfvo>
              <x14:cfvo type="num" gte="0">
                <xm:f>$H$62</xm:f>
              </x14:cfvo>
              <x14:cfvo type="num">
                <xm:f>$H$62</xm:f>
              </x14:cfvo>
              <x14:cfIcon iconSet="3Arrows" iconId="0"/>
              <x14:cfIcon iconSet="3Arrows" iconId="0"/>
              <x14:cfIcon iconSet="3Arrows" iconId="2"/>
            </x14:iconSet>
          </x14:cfRule>
          <xm:sqref>H61</xm:sqref>
        </x14:conditionalFormatting>
        <x14:conditionalFormatting xmlns:xm="http://schemas.microsoft.com/office/excel/2006/main">
          <x14:cfRule type="iconSet" priority="8" id="{DEFA3F17-2683-489E-976F-70485BD6CBF2}">
            <x14:iconSet iconSet="3Arrows" custom="1">
              <x14:cfvo type="percent">
                <xm:f>0</xm:f>
              </x14:cfvo>
              <x14:cfvo type="num" gte="0">
                <xm:f>$H$72</xm:f>
              </x14:cfvo>
              <x14:cfvo type="num">
                <xm:f>$H$72</xm:f>
              </x14:cfvo>
              <x14:cfIcon iconSet="3Arrows" iconId="0"/>
              <x14:cfIcon iconSet="3Arrows" iconId="0"/>
              <x14:cfIcon iconSet="3Arrows" iconId="2"/>
            </x14:iconSet>
          </x14:cfRule>
          <xm:sqref>H71</xm:sqref>
        </x14:conditionalFormatting>
        <x14:conditionalFormatting xmlns:xm="http://schemas.microsoft.com/office/excel/2006/main">
          <x14:cfRule type="iconSet" priority="2" id="{B98DA2E8-F51E-4D90-A7D5-511BBC156785}">
            <x14:iconSet iconSet="3Arrows" custom="1">
              <x14:cfvo type="percent">
                <xm:f>0</xm:f>
              </x14:cfvo>
              <x14:cfvo type="num" gte="0">
                <xm:f>#REF!</xm:f>
              </x14:cfvo>
              <x14:cfvo type="num">
                <xm:f>#REF!</xm:f>
              </x14:cfvo>
              <x14:cfIcon iconSet="3Arrows" iconId="0"/>
              <x14:cfIcon iconSet="3Arrows" iconId="0"/>
              <x14:cfIcon iconSet="3Arrows" iconId="2"/>
            </x14:iconSet>
          </x14:cfRule>
          <xm:sqref>H78</xm:sqref>
        </x14:conditionalFormatting>
        <x14:conditionalFormatting xmlns:xm="http://schemas.microsoft.com/office/excel/2006/main">
          <x14:cfRule type="iconSet" priority="1" id="{CA23D4A2-754F-4C8F-9B5E-5EB2691B5CC4}">
            <x14:iconSet iconSet="3Arrows" custom="1">
              <x14:cfvo type="percent">
                <xm:f>0</xm:f>
              </x14:cfvo>
              <x14:cfvo type="num" gte="0">
                <xm:f>$H$102</xm:f>
              </x14:cfvo>
              <x14:cfvo type="num">
                <xm:f>$H$102</xm:f>
              </x14:cfvo>
              <x14:cfIcon iconSet="3Arrows" iconId="0"/>
              <x14:cfIcon iconSet="3Arrows" iconId="0"/>
              <x14:cfIcon iconSet="3Arrows" iconId="2"/>
            </x14:iconSet>
          </x14:cfRule>
          <xm:sqref>H101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Borrower1</vt:lpstr>
      <vt:lpstr>Borrower2</vt:lpstr>
      <vt:lpstr>Borrower3</vt:lpstr>
      <vt:lpstr>Borrower4</vt:lpstr>
      <vt:lpstr>Borrower2!Print_Area</vt:lpstr>
      <vt:lpstr>Borrower3!Print_Area</vt:lpstr>
      <vt:lpstr>Borrower4!Print_Area</vt:lpstr>
    </vt:vector>
  </TitlesOfParts>
  <Manager/>
  <Company>CHFA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Ortiz, Gabriela</dc:creator>
  <cp:keywords/>
  <dc:description/>
  <cp:lastModifiedBy>Campbell, Natoya</cp:lastModifiedBy>
  <cp:revision/>
  <cp:lastPrinted>2025-12-30T19:21:31Z</cp:lastPrinted>
  <dcterms:created xsi:type="dcterms:W3CDTF">2025-03-06T18:20:45Z</dcterms:created>
  <dcterms:modified xsi:type="dcterms:W3CDTF">2026-01-23T18:31:27Z</dcterms:modified>
  <cp:category/>
  <cp:contentStatus/>
</cp:coreProperties>
</file>