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HFA Portfolio\-- WEBSITE DOCUMENTS\"/>
    </mc:Choice>
  </mc:AlternateContent>
  <bookViews>
    <workbookView xWindow="0" yWindow="0" windowWidth="25200" windowHeight="11710"/>
  </bookViews>
  <sheets>
    <sheet name="Rent Calc" sheetId="1" r:id="rId1"/>
    <sheet name="Medical" sheetId="3" r:id="rId2"/>
    <sheet name="Assets" sheetId="2" r:id="rId3"/>
    <sheet name="Surcharge" sheetId="4" r:id="rId4"/>
  </sheets>
  <calcPr calcId="162913"/>
</workbook>
</file>

<file path=xl/calcChain.xml><?xml version="1.0" encoding="utf-8"?>
<calcChain xmlns="http://schemas.openxmlformats.org/spreadsheetml/2006/main">
  <c r="N41" i="1" l="1"/>
  <c r="E29" i="2" l="1"/>
  <c r="E30" i="2"/>
  <c r="E31" i="2"/>
  <c r="E32" i="2"/>
  <c r="E33" i="2"/>
  <c r="E34" i="2"/>
  <c r="E28" i="2"/>
  <c r="AB10" i="4" l="1"/>
  <c r="E2" i="2" l="1"/>
  <c r="B2" i="2"/>
  <c r="B1" i="2"/>
  <c r="C35" i="2" l="1"/>
  <c r="C19" i="2"/>
  <c r="E20" i="2" s="1"/>
  <c r="E19" i="2"/>
  <c r="E44" i="2" s="1"/>
  <c r="F5" i="4"/>
  <c r="X4" i="4"/>
  <c r="F4" i="4"/>
  <c r="B50" i="3"/>
  <c r="M19" i="1" s="1"/>
  <c r="F27" i="3"/>
  <c r="F13" i="3"/>
  <c r="B1" i="3"/>
  <c r="F2" i="3"/>
  <c r="E2" i="3"/>
  <c r="B2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50" i="3"/>
  <c r="M20" i="1" s="1"/>
  <c r="E35" i="2" l="1"/>
  <c r="G34" i="2" s="1"/>
  <c r="E46" i="2" s="1"/>
  <c r="I12" i="1" s="1"/>
  <c r="R13" i="1" s="1"/>
  <c r="G28" i="2"/>
  <c r="F50" i="3"/>
  <c r="M21" i="1" s="1"/>
  <c r="M22" i="1" l="1"/>
  <c r="M23" i="1" s="1"/>
  <c r="R28" i="1" s="1"/>
  <c r="R30" i="1" s="1"/>
  <c r="E43" i="2"/>
  <c r="R32" i="1" l="1"/>
  <c r="R33" i="1" s="1"/>
  <c r="R34" i="1" l="1"/>
  <c r="AB8" i="4"/>
  <c r="AB12" i="4" s="1"/>
  <c r="AB14" i="4" s="1"/>
  <c r="R41" i="1"/>
  <c r="R40" i="1"/>
  <c r="N42" i="1" l="1"/>
  <c r="R35" i="1"/>
  <c r="R37" i="1" s="1"/>
  <c r="R39" i="1" s="1"/>
  <c r="AB16" i="4" l="1"/>
  <c r="R42" i="1" l="1"/>
</calcChain>
</file>

<file path=xl/sharedStrings.xml><?xml version="1.0" encoding="utf-8"?>
<sst xmlns="http://schemas.openxmlformats.org/spreadsheetml/2006/main" count="185" uniqueCount="127">
  <si>
    <t>Rent Calculation Sheet</t>
  </si>
  <si>
    <t xml:space="preserve">A. </t>
  </si>
  <si>
    <t>Family Income</t>
  </si>
  <si>
    <t xml:space="preserve">B. </t>
  </si>
  <si>
    <t>Total Medical Expenses</t>
  </si>
  <si>
    <t>Less reimbursed medical expenses</t>
  </si>
  <si>
    <t>Less 3% of Lin A. Total</t>
  </si>
  <si>
    <t>Allowable medical deduction</t>
  </si>
  <si>
    <t>1.</t>
  </si>
  <si>
    <t>2.</t>
  </si>
  <si>
    <t>3.</t>
  </si>
  <si>
    <t>4.</t>
  </si>
  <si>
    <t>C.</t>
  </si>
  <si>
    <t>Utility Allowance</t>
  </si>
  <si>
    <t>Income Limit for Admission</t>
  </si>
  <si>
    <t>D.</t>
  </si>
  <si>
    <t>E.</t>
  </si>
  <si>
    <t>F.</t>
  </si>
  <si>
    <t>G.</t>
  </si>
  <si>
    <t>H.</t>
  </si>
  <si>
    <t>I.</t>
  </si>
  <si>
    <t>J.</t>
  </si>
  <si>
    <t>Tenant</t>
  </si>
  <si>
    <t>$</t>
  </si>
  <si>
    <t>-</t>
  </si>
  <si>
    <t>Unit Number:</t>
  </si>
  <si>
    <t>Date</t>
  </si>
  <si>
    <t>Gross Family Income:</t>
  </si>
  <si>
    <t>Income</t>
  </si>
  <si>
    <t>Signature - Owner Representative</t>
  </si>
  <si>
    <t>Calculating Family Income From Assets that Generate Interest Income</t>
  </si>
  <si>
    <t>List the Type of Asset</t>
  </si>
  <si>
    <t>List the Cash Value</t>
  </si>
  <si>
    <t>List the Actual Annual</t>
  </si>
  <si>
    <t>(Savings/checking, etc.)</t>
  </si>
  <si>
    <t>of the Asset as shown</t>
  </si>
  <si>
    <t>Income from Asset as</t>
  </si>
  <si>
    <t>on Bank Statement, etc.</t>
  </si>
  <si>
    <t>shown on Bank</t>
  </si>
  <si>
    <t>Statement, etc.</t>
  </si>
  <si>
    <t>Total Assets</t>
  </si>
  <si>
    <t>Total Earned Interest</t>
  </si>
  <si>
    <t>Imputed Interest for these assets is:</t>
  </si>
  <si>
    <t>If assets are &gt; $5000 and the imputed income is higher than actual income you must use the imputed income.  This is done for you</t>
  </si>
  <si>
    <t>in the bottom section.</t>
  </si>
  <si>
    <t>Calculating Family Income From Assets that DO NOT Generate Interest Income</t>
  </si>
  <si>
    <t>List Any Non Income Producing</t>
  </si>
  <si>
    <t>Calculate the Imputed</t>
  </si>
  <si>
    <t>Assets (Home, IRA, etc.)</t>
  </si>
  <si>
    <t>of  Asset</t>
  </si>
  <si>
    <t>Income by multiplying</t>
  </si>
  <si>
    <t>Imputed Interest:</t>
  </si>
  <si>
    <t xml:space="preserve"> </t>
  </si>
  <si>
    <t>Interest from Asset Sheet</t>
  </si>
  <si>
    <t>Effective Date:</t>
  </si>
  <si>
    <t>5.</t>
  </si>
  <si>
    <t>6.</t>
  </si>
  <si>
    <t>8.</t>
  </si>
  <si>
    <t>7.</t>
  </si>
  <si>
    <t>9.</t>
  </si>
  <si>
    <t>=</t>
  </si>
  <si>
    <t>Over The Counter Med</t>
  </si>
  <si>
    <t>Pharmacy</t>
  </si>
  <si>
    <t>Hospital</t>
  </si>
  <si>
    <t>Dr.</t>
  </si>
  <si>
    <t>Other Medical Insurance</t>
  </si>
  <si>
    <t>Medicare Part D Premium</t>
  </si>
  <si>
    <t>Medicare Basic Premium</t>
  </si>
  <si>
    <t>Connpace</t>
  </si>
  <si>
    <t>(=)</t>
  </si>
  <si>
    <t>(-)</t>
  </si>
  <si>
    <t>(A)</t>
  </si>
  <si>
    <t xml:space="preserve">  Expense</t>
  </si>
  <si>
    <t>Medical Expense</t>
  </si>
  <si>
    <t>Total</t>
  </si>
  <si>
    <t>Type of</t>
  </si>
  <si>
    <t>Totals</t>
  </si>
  <si>
    <t xml:space="preserve">Note:  Imputed Income from Assets = Cash Value of non income producing assets listed, x .020 </t>
  </si>
  <si>
    <t>Paid for by</t>
  </si>
  <si>
    <t>Paid By Medicare</t>
  </si>
  <si>
    <t>or Oth Insurance</t>
  </si>
  <si>
    <t xml:space="preserve">     (B)</t>
  </si>
  <si>
    <t>(C)</t>
  </si>
  <si>
    <t>Moderate Rental Housing</t>
  </si>
  <si>
    <t>Allowable Deductions (Regulation Sec. 8-79a-14(c))</t>
  </si>
  <si>
    <t>Total Income of all dependents under 18</t>
  </si>
  <si>
    <t>Foster Care proceeds or State DCF Adoption Program Payments</t>
  </si>
  <si>
    <t>Income of full-time students under 23</t>
  </si>
  <si>
    <t>Net medical expenses</t>
  </si>
  <si>
    <t xml:space="preserve">Child Support payments or alimony paid to someone outside the household </t>
  </si>
  <si>
    <t>Total Deductions (Add Lines B 1-7)</t>
  </si>
  <si>
    <t>Family Income Less Deductions (Line A minus Line C)</t>
  </si>
  <si>
    <t>10% of Line D (standard deduction) [per Regulation 8-79a-1(m)]</t>
  </si>
  <si>
    <t>K.</t>
  </si>
  <si>
    <t>L.</t>
  </si>
  <si>
    <t>M.</t>
  </si>
  <si>
    <t>Adjusted Gross Income</t>
  </si>
  <si>
    <t>Adjusted Monthly Income (Line F. divided by 12)</t>
  </si>
  <si>
    <t>Available Monthly Income (Line G. multiplied by current approved %)</t>
  </si>
  <si>
    <t>Adjusted Monthly Rent (Line H. minus Line I.)</t>
  </si>
  <si>
    <t>Base Rent (as approved by CHFA)</t>
  </si>
  <si>
    <t>Surcharge Calculation Sheet</t>
  </si>
  <si>
    <t>Income in excess of continued occupancy limit (Line 1 minus Line 2)</t>
  </si>
  <si>
    <t>Total monthly surcharge (Line 3 x 2%)</t>
  </si>
  <si>
    <t>Owner's Representative</t>
  </si>
  <si>
    <t>Calculation Worksheet to Determine Medical Expenses</t>
  </si>
  <si>
    <t>Resident's Name:</t>
  </si>
  <si>
    <t>Total Earned Interest:</t>
  </si>
  <si>
    <t>Total Imputed Interest:</t>
  </si>
  <si>
    <t>%</t>
  </si>
  <si>
    <t>Income Limit for Continued Occupancy</t>
  </si>
  <si>
    <t>Signature of Resident</t>
  </si>
  <si>
    <t>Total Interest (This will be brought forward to the Rent Calculation Sheet)</t>
  </si>
  <si>
    <t>Resident</t>
  </si>
  <si>
    <t>Child care costs - affording gainful employment</t>
  </si>
  <si>
    <t>Number of Dependents multiplied by $750 (not a spouse of a household member)</t>
  </si>
  <si>
    <r>
      <t>Note:</t>
    </r>
    <r>
      <rPr>
        <sz val="9"/>
        <rFont val="Arial"/>
        <family val="2"/>
      </rPr>
      <t xml:space="preserve"> Applicants can not be admitted if their </t>
    </r>
    <r>
      <rPr>
        <b/>
        <sz val="9"/>
        <rFont val="Arial"/>
        <family val="2"/>
      </rPr>
      <t>GROSS Family Income</t>
    </r>
    <r>
      <rPr>
        <sz val="9"/>
        <rFont val="Arial"/>
        <family val="2"/>
      </rPr>
      <t xml:space="preserve"> exceeds the Income Limit for Admission.</t>
    </r>
  </si>
  <si>
    <t>N.</t>
  </si>
  <si>
    <t xml:space="preserve">For existing resident, if GROSS Family Income is greater than the Income Limit for Continued Occupancy, the </t>
  </si>
  <si>
    <t xml:space="preserve">household is deemed to be over income and a surcharge must be computed.  To compute the surcharge, use the </t>
  </si>
  <si>
    <t>Moderate Rental Housing Surcharge Calculation Sheet.</t>
  </si>
  <si>
    <t>Income Limit for Continued Occupancy (from Line N of Rent Calculation Sheet)</t>
  </si>
  <si>
    <t>Resident Rent (inclusive of surcharge if applicable)</t>
  </si>
  <si>
    <t>Resident Rent (greater of Line H. or Line I.)</t>
  </si>
  <si>
    <t>the Value listed by .006</t>
  </si>
  <si>
    <t>Adjusted Gross Income (from Rent Calculation Sheet Line F)</t>
  </si>
  <si>
    <r>
      <t xml:space="preserve">Total Monthly Payment </t>
    </r>
    <r>
      <rPr>
        <sz val="10"/>
        <rFont val="Arial"/>
        <family val="2"/>
      </rPr>
      <t>(Line 4 (if&gt;0) plus Line L from Rent Calculation Sheet)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</si>
</sst>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_);[Red]\(0\)"/>
    <numFmt numFmtId="165" formatCode="0.00_);[Red]\(0.00\)"/>
    <numFmt numFmtId="166" formatCode="m/d/yy;@"/>
    <numFmt numFmtId="167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quotePrefix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0" applyNumberFormat="1" applyFont="1"/>
    <xf numFmtId="165" fontId="3" fillId="0" borderId="0" xfId="0" applyNumberFormat="1" applyFont="1" applyBorder="1"/>
    <xf numFmtId="40" fontId="3" fillId="0" borderId="1" xfId="0" applyNumberFormat="1" applyFont="1" applyBorder="1"/>
    <xf numFmtId="1" fontId="3" fillId="0" borderId="0" xfId="0" applyNumberFormat="1" applyFont="1"/>
    <xf numFmtId="164" fontId="3" fillId="0" borderId="0" xfId="0" applyNumberFormat="1" applyFont="1" applyBorder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3" fontId="9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Alignme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2" fillId="0" borderId="1" xfId="0" applyFont="1" applyBorder="1" applyProtection="1">
      <protection locked="0"/>
    </xf>
    <xf numFmtId="8" fontId="12" fillId="0" borderId="1" xfId="0" applyNumberFormat="1" applyFont="1" applyBorder="1" applyAlignment="1" applyProtection="1">
      <alignment horizontal="right"/>
      <protection locked="0"/>
    </xf>
    <xf numFmtId="8" fontId="2" fillId="0" borderId="1" xfId="0" applyNumberFormat="1" applyFont="1" applyBorder="1" applyAlignment="1" applyProtection="1">
      <protection locked="0"/>
    </xf>
    <xf numFmtId="0" fontId="12" fillId="0" borderId="0" xfId="0" applyFont="1" applyAlignment="1">
      <alignment horizontal="right"/>
    </xf>
    <xf numFmtId="8" fontId="2" fillId="0" borderId="0" xfId="0" applyNumberFormat="1" applyFont="1" applyBorder="1" applyAlignment="1"/>
    <xf numFmtId="0" fontId="11" fillId="0" borderId="0" xfId="0" applyFont="1" applyAlignment="1">
      <alignment horizontal="left"/>
    </xf>
    <xf numFmtId="8" fontId="2" fillId="0" borderId="1" xfId="0" applyNumberFormat="1" applyFont="1" applyBorder="1" applyAlignment="1"/>
    <xf numFmtId="0" fontId="3" fillId="0" borderId="0" xfId="0" applyFont="1" applyProtection="1"/>
    <xf numFmtId="0" fontId="3" fillId="0" borderId="0" xfId="0" quotePrefix="1" applyFont="1" applyProtection="1"/>
    <xf numFmtId="0" fontId="3" fillId="0" borderId="0" xfId="0" applyFont="1" applyBorder="1" applyAlignment="1" applyProtection="1">
      <alignment horizontal="center"/>
    </xf>
    <xf numFmtId="8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Border="1" applyAlignment="1" applyProtection="1"/>
    <xf numFmtId="0" fontId="3" fillId="0" borderId="0" xfId="0" applyFont="1" applyAlignment="1" applyProtection="1">
      <alignment horizontal="left"/>
    </xf>
    <xf numFmtId="0" fontId="0" fillId="0" borderId="0" xfId="0" applyBorder="1"/>
    <xf numFmtId="0" fontId="3" fillId="0" borderId="0" xfId="0" applyFont="1" applyBorder="1" applyAlignment="1" applyProtection="1"/>
    <xf numFmtId="166" fontId="3" fillId="0" borderId="0" xfId="0" applyNumberFormat="1" applyFont="1" applyBorder="1" applyAlignment="1" applyProtection="1"/>
    <xf numFmtId="49" fontId="3" fillId="0" borderId="0" xfId="0" applyNumberFormat="1" applyFont="1" applyProtection="1"/>
    <xf numFmtId="8" fontId="12" fillId="0" borderId="2" xfId="0" applyNumberFormat="1" applyFont="1" applyBorder="1"/>
    <xf numFmtId="0" fontId="12" fillId="0" borderId="3" xfId="0" applyFont="1" applyBorder="1"/>
    <xf numFmtId="8" fontId="12" fillId="0" borderId="3" xfId="0" applyNumberFormat="1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2" xfId="0" applyFont="1" applyBorder="1"/>
    <xf numFmtId="8" fontId="12" fillId="0" borderId="2" xfId="0" applyNumberFormat="1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2" fillId="0" borderId="4" xfId="0" applyFont="1" applyBorder="1"/>
    <xf numFmtId="0" fontId="11" fillId="0" borderId="4" xfId="0" applyFont="1" applyBorder="1"/>
    <xf numFmtId="0" fontId="11" fillId="0" borderId="3" xfId="0" applyFont="1" applyBorder="1" applyAlignment="1">
      <alignment horizontal="center"/>
    </xf>
    <xf numFmtId="0" fontId="2" fillId="0" borderId="3" xfId="0" applyFont="1" applyBorder="1"/>
    <xf numFmtId="0" fontId="11" fillId="0" borderId="3" xfId="0" applyFont="1" applyBorder="1"/>
    <xf numFmtId="0" fontId="14" fillId="0" borderId="4" xfId="0" applyFont="1" applyBorder="1" applyAlignment="1">
      <alignment horizontal="center"/>
    </xf>
    <xf numFmtId="0" fontId="11" fillId="0" borderId="2" xfId="0" applyFont="1" applyBorder="1" applyProtection="1"/>
    <xf numFmtId="8" fontId="11" fillId="0" borderId="2" xfId="0" applyNumberFormat="1" applyFont="1" applyBorder="1" applyProtection="1"/>
    <xf numFmtId="0" fontId="11" fillId="0" borderId="2" xfId="0" quotePrefix="1" applyFont="1" applyBorder="1" applyProtection="1"/>
    <xf numFmtId="8" fontId="11" fillId="0" borderId="2" xfId="0" applyNumberFormat="1" applyFont="1" applyBorder="1"/>
    <xf numFmtId="0" fontId="12" fillId="0" borderId="4" xfId="0" applyFont="1" applyBorder="1" applyProtection="1">
      <protection locked="0"/>
    </xf>
    <xf numFmtId="8" fontId="12" fillId="0" borderId="4" xfId="0" applyNumberFormat="1" applyFont="1" applyBorder="1" applyProtection="1">
      <protection locked="0"/>
    </xf>
    <xf numFmtId="0" fontId="12" fillId="0" borderId="4" xfId="0" applyFont="1" applyBorder="1"/>
    <xf numFmtId="8" fontId="12" fillId="0" borderId="4" xfId="0" applyNumberFormat="1" applyFont="1" applyBorder="1"/>
    <xf numFmtId="40" fontId="3" fillId="0" borderId="1" xfId="0" applyNumberFormat="1" applyFont="1" applyBorder="1" applyProtection="1"/>
    <xf numFmtId="165" fontId="6" fillId="0" borderId="0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 shrinkToFit="1"/>
    </xf>
    <xf numFmtId="166" fontId="3" fillId="0" borderId="1" xfId="0" applyNumberFormat="1" applyFont="1" applyBorder="1" applyAlignment="1" applyProtection="1">
      <alignment horizontal="center"/>
    </xf>
    <xf numFmtId="40" fontId="3" fillId="0" borderId="0" xfId="0" applyNumberFormat="1" applyFont="1" applyBorder="1" applyAlignment="1">
      <alignment horizontal="center"/>
    </xf>
    <xf numFmtId="8" fontId="0" fillId="0" borderId="0" xfId="0" applyNumberFormat="1"/>
    <xf numFmtId="7" fontId="3" fillId="0" borderId="1" xfId="1" applyNumberFormat="1" applyFont="1" applyBorder="1" applyAlignment="1">
      <alignment horizontal="right"/>
    </xf>
    <xf numFmtId="40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40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/>
    <xf numFmtId="0" fontId="9" fillId="0" borderId="0" xfId="0" applyFont="1" applyAlignment="1">
      <alignment horizontal="left" wrapText="1"/>
    </xf>
    <xf numFmtId="0" fontId="0" fillId="0" borderId="0" xfId="0" applyProtection="1"/>
    <xf numFmtId="167" fontId="3" fillId="0" borderId="0" xfId="0" applyNumberFormat="1" applyFont="1" applyBorder="1" applyAlignment="1" applyProtection="1"/>
    <xf numFmtId="49" fontId="0" fillId="0" borderId="0" xfId="0" applyNumberFormat="1" applyProtection="1"/>
    <xf numFmtId="0" fontId="0" fillId="0" borderId="0" xfId="0" applyAlignment="1" applyProtection="1">
      <alignment horizontal="right"/>
    </xf>
    <xf numFmtId="0" fontId="15" fillId="0" borderId="0" xfId="0" applyFont="1" applyProtection="1"/>
    <xf numFmtId="38" fontId="0" fillId="0" borderId="0" xfId="0" applyNumberFormat="1" applyAlignment="1" applyProtection="1">
      <alignment horizontal="right"/>
    </xf>
    <xf numFmtId="7" fontId="3" fillId="0" borderId="0" xfId="1" applyNumberFormat="1" applyFont="1" applyBorder="1" applyAlignment="1">
      <alignment horizontal="right"/>
    </xf>
    <xf numFmtId="0" fontId="2" fillId="0" borderId="0" xfId="0" applyFont="1" applyProtection="1"/>
    <xf numFmtId="8" fontId="13" fillId="0" borderId="0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11" fillId="0" borderId="1" xfId="0" applyFont="1" applyBorder="1" applyProtection="1">
      <protection locked="0"/>
    </xf>
    <xf numFmtId="0" fontId="11" fillId="0" borderId="0" xfId="0" applyFont="1" applyAlignment="1">
      <alignment horizontal="left" indent="15"/>
    </xf>
    <xf numFmtId="7" fontId="2" fillId="0" borderId="1" xfId="0" applyNumberFormat="1" applyFont="1" applyBorder="1"/>
    <xf numFmtId="7" fontId="2" fillId="0" borderId="6" xfId="0" applyNumberFormat="1" applyFont="1" applyBorder="1"/>
    <xf numFmtId="7" fontId="2" fillId="0" borderId="0" xfId="0" applyNumberFormat="1" applyFont="1" applyBorder="1"/>
    <xf numFmtId="8" fontId="13" fillId="0" borderId="0" xfId="0" applyNumberFormat="1" applyFont="1" applyBorder="1"/>
    <xf numFmtId="40" fontId="3" fillId="0" borderId="0" xfId="0" applyNumberFormat="1" applyFont="1" applyBorder="1" applyProtection="1"/>
    <xf numFmtId="0" fontId="1" fillId="0" borderId="0" xfId="0" applyFont="1" applyProtection="1"/>
    <xf numFmtId="0" fontId="10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40" fontId="3" fillId="0" borderId="1" xfId="0" applyNumberFormat="1" applyFont="1" applyBorder="1" applyAlignment="1" applyProtection="1">
      <alignment horizontal="right"/>
    </xf>
    <xf numFmtId="9" fontId="3" fillId="0" borderId="1" xfId="2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left" shrinkToFit="1"/>
    </xf>
    <xf numFmtId="38" fontId="3" fillId="0" borderId="1" xfId="0" applyNumberFormat="1" applyFont="1" applyBorder="1" applyAlignment="1" applyProtection="1">
      <alignment horizontal="right"/>
      <protection locked="0"/>
    </xf>
    <xf numFmtId="38" fontId="3" fillId="0" borderId="1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40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left" shrinkToFit="1"/>
    </xf>
    <xf numFmtId="3" fontId="3" fillId="0" borderId="1" xfId="0" applyNumberFormat="1" applyFont="1" applyBorder="1" applyAlignment="1" applyProtection="1">
      <alignment horizontal="right"/>
      <protection locked="0"/>
    </xf>
    <xf numFmtId="38" fontId="3" fillId="0" borderId="1" xfId="0" applyNumberFormat="1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44" fontId="3" fillId="0" borderId="6" xfId="0" applyNumberFormat="1" applyFont="1" applyBorder="1" applyAlignment="1" applyProtection="1">
      <alignment horizontal="right"/>
      <protection locked="0"/>
    </xf>
    <xf numFmtId="8" fontId="3" fillId="0" borderId="1" xfId="0" applyNumberFormat="1" applyFont="1" applyBorder="1" applyAlignment="1" applyProtection="1">
      <alignment horizontal="right"/>
      <protection locked="0"/>
    </xf>
    <xf numFmtId="44" fontId="3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167" fontId="3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5" fontId="6" fillId="0" borderId="0" xfId="0" applyNumberFormat="1" applyFont="1" applyBorder="1" applyAlignment="1">
      <alignment horizontal="left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/>
    </xf>
    <xf numFmtId="0" fontId="3" fillId="0" borderId="6" xfId="0" applyFon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38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showZeros="0" tabSelected="1" workbookViewId="0">
      <selection activeCell="N42" sqref="N42:P42"/>
    </sheetView>
  </sheetViews>
  <sheetFormatPr defaultRowHeight="12.5" x14ac:dyDescent="0.25"/>
  <cols>
    <col min="1" max="1" width="3.54296875" customWidth="1"/>
    <col min="2" max="2" width="2" customWidth="1"/>
    <col min="3" max="3" width="2.36328125" customWidth="1"/>
    <col min="4" max="4" width="5.453125" customWidth="1"/>
    <col min="5" max="5" width="3.36328125" customWidth="1"/>
    <col min="6" max="7" width="7.6328125" customWidth="1"/>
    <col min="8" max="8" width="3.08984375" customWidth="1"/>
    <col min="9" max="10" width="5.6328125" customWidth="1"/>
    <col min="11" max="11" width="3.08984375" customWidth="1"/>
    <col min="12" max="12" width="2.54296875" customWidth="1"/>
    <col min="13" max="13" width="10.6328125" customWidth="1"/>
    <col min="14" max="14" width="4.6328125" customWidth="1"/>
    <col min="15" max="15" width="6.6328125" customWidth="1"/>
    <col min="16" max="16" width="3.08984375" customWidth="1"/>
    <col min="17" max="17" width="3" customWidth="1"/>
    <col min="18" max="19" width="5.6328125" customWidth="1"/>
  </cols>
  <sheetData>
    <row r="1" spans="1:19" s="2" customFormat="1" ht="12" customHeight="1" x14ac:dyDescent="0.25">
      <c r="A1" s="120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s="2" customFormat="1" ht="12" customHeight="1" x14ac:dyDescent="0.25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s="2" customFormat="1" ht="12" customHeight="1" x14ac:dyDescent="0.25">
      <c r="A3" s="1"/>
    </row>
    <row r="4" spans="1:19" s="2" customFormat="1" ht="12" customHeight="1" x14ac:dyDescent="0.25">
      <c r="A4" s="1" t="s">
        <v>106</v>
      </c>
      <c r="F4" s="116"/>
      <c r="G4" s="116"/>
      <c r="H4" s="116"/>
      <c r="I4" s="116"/>
      <c r="J4" s="116"/>
      <c r="K4" s="116"/>
      <c r="L4" s="116"/>
      <c r="M4" s="116"/>
      <c r="N4" s="122" t="s">
        <v>54</v>
      </c>
      <c r="O4" s="122"/>
      <c r="P4" s="123"/>
      <c r="Q4" s="123"/>
      <c r="R4" s="123"/>
      <c r="S4" s="123"/>
    </row>
    <row r="5" spans="1:19" s="2" customFormat="1" ht="12" customHeight="1" x14ac:dyDescent="0.25">
      <c r="A5" s="1" t="s">
        <v>25</v>
      </c>
      <c r="E5" s="36"/>
      <c r="F5" s="121"/>
      <c r="G5" s="121"/>
    </row>
    <row r="6" spans="1:19" s="2" customFormat="1" ht="12" customHeight="1" x14ac:dyDescent="0.25">
      <c r="A6" s="1" t="s">
        <v>1</v>
      </c>
      <c r="B6" s="14" t="s">
        <v>2</v>
      </c>
    </row>
    <row r="7" spans="1:19" s="2" customFormat="1" ht="12" customHeight="1" x14ac:dyDescent="0.25">
      <c r="A7" s="1"/>
      <c r="D7" s="124" t="s">
        <v>113</v>
      </c>
      <c r="E7" s="124"/>
      <c r="F7" s="124"/>
      <c r="G7" s="124"/>
      <c r="H7" s="14"/>
      <c r="I7" s="124" t="s">
        <v>28</v>
      </c>
      <c r="J7" s="124"/>
      <c r="K7" s="14"/>
      <c r="L7" s="14"/>
      <c r="M7" s="124" t="s">
        <v>113</v>
      </c>
      <c r="N7" s="124"/>
      <c r="O7" s="124"/>
      <c r="P7" s="13"/>
      <c r="Q7" s="14"/>
      <c r="R7" s="124" t="s">
        <v>28</v>
      </c>
      <c r="S7" s="124"/>
    </row>
    <row r="8" spans="1:19" s="2" customFormat="1" ht="12" customHeight="1" x14ac:dyDescent="0.25">
      <c r="A8" s="1"/>
      <c r="C8" s="4" t="s">
        <v>8</v>
      </c>
      <c r="D8" s="116"/>
      <c r="E8" s="116"/>
      <c r="F8" s="116"/>
      <c r="G8" s="116"/>
      <c r="H8" s="32"/>
      <c r="I8" s="119"/>
      <c r="J8" s="119"/>
      <c r="K8" s="32"/>
      <c r="L8" s="33" t="s">
        <v>9</v>
      </c>
      <c r="M8" s="116"/>
      <c r="N8" s="116"/>
      <c r="O8" s="116"/>
      <c r="P8" s="34"/>
      <c r="Q8" s="32"/>
      <c r="R8" s="118"/>
      <c r="S8" s="118"/>
    </row>
    <row r="9" spans="1:19" s="2" customFormat="1" ht="12" customHeight="1" x14ac:dyDescent="0.25">
      <c r="A9" s="1"/>
      <c r="C9" s="4" t="s">
        <v>10</v>
      </c>
      <c r="D9" s="116"/>
      <c r="E9" s="116"/>
      <c r="F9" s="116"/>
      <c r="G9" s="116"/>
      <c r="H9" s="32"/>
      <c r="I9" s="117"/>
      <c r="J9" s="117"/>
      <c r="K9" s="32"/>
      <c r="L9" s="33" t="s">
        <v>11</v>
      </c>
      <c r="M9" s="116"/>
      <c r="N9" s="116"/>
      <c r="O9" s="116"/>
      <c r="P9" s="34"/>
      <c r="Q9" s="32"/>
      <c r="R9" s="117"/>
      <c r="S9" s="117"/>
    </row>
    <row r="10" spans="1:19" s="2" customFormat="1" ht="12" customHeight="1" x14ac:dyDescent="0.25">
      <c r="A10" s="1"/>
      <c r="C10" s="7" t="s">
        <v>55</v>
      </c>
      <c r="D10" s="126"/>
      <c r="E10" s="126"/>
      <c r="F10" s="126"/>
      <c r="G10" s="126"/>
      <c r="H10" s="32"/>
      <c r="I10" s="117"/>
      <c r="J10" s="117"/>
      <c r="K10" s="32"/>
      <c r="L10" s="44" t="s">
        <v>56</v>
      </c>
      <c r="M10" s="126"/>
      <c r="N10" s="126"/>
      <c r="O10" s="126"/>
      <c r="P10" s="34"/>
      <c r="Q10" s="32"/>
      <c r="R10" s="117"/>
      <c r="S10" s="117"/>
    </row>
    <row r="11" spans="1:19" s="2" customFormat="1" ht="12" customHeight="1" x14ac:dyDescent="0.25">
      <c r="A11" s="1"/>
      <c r="C11" s="7" t="s">
        <v>58</v>
      </c>
      <c r="D11" s="126"/>
      <c r="E11" s="126"/>
      <c r="F11" s="126"/>
      <c r="G11" s="126"/>
      <c r="H11" s="32"/>
      <c r="I11" s="117"/>
      <c r="J11" s="117"/>
      <c r="K11" s="32"/>
      <c r="L11" s="44" t="s">
        <v>57</v>
      </c>
      <c r="M11" s="126"/>
      <c r="N11" s="126"/>
      <c r="O11" s="126"/>
      <c r="P11" s="34"/>
      <c r="Q11" s="32"/>
      <c r="R11" s="117"/>
      <c r="S11" s="117"/>
    </row>
    <row r="12" spans="1:19" s="2" customFormat="1" ht="12" customHeight="1" x14ac:dyDescent="0.25">
      <c r="A12" s="1"/>
      <c r="C12" s="7" t="s">
        <v>59</v>
      </c>
      <c r="D12" s="127" t="s">
        <v>53</v>
      </c>
      <c r="E12" s="127"/>
      <c r="F12" s="127"/>
      <c r="G12" s="127"/>
      <c r="H12" s="32"/>
      <c r="I12" s="117" t="str">
        <f>IF(Assets!E46&gt;0,Assets!E46,"0")</f>
        <v>0</v>
      </c>
      <c r="J12" s="117"/>
      <c r="K12" s="32"/>
      <c r="L12" s="33"/>
      <c r="M12" s="34"/>
      <c r="N12" s="34"/>
      <c r="O12" s="34"/>
      <c r="P12" s="34"/>
      <c r="Q12" s="32"/>
      <c r="R12" s="35"/>
      <c r="S12" s="35"/>
    </row>
    <row r="13" spans="1:19" s="2" customFormat="1" ht="12" customHeight="1" x14ac:dyDescent="0.25">
      <c r="A13" s="1"/>
      <c r="P13" s="5" t="s">
        <v>27</v>
      </c>
      <c r="Q13" s="6" t="s">
        <v>23</v>
      </c>
      <c r="R13" s="111">
        <f>SUM(I8+I9+I10+I11+I12+R8+R9+R10+R11)</f>
        <v>0</v>
      </c>
      <c r="S13" s="111"/>
    </row>
    <row r="14" spans="1:19" s="2" customFormat="1" ht="12" customHeight="1" x14ac:dyDescent="0.25">
      <c r="A14" s="1"/>
      <c r="P14" s="5"/>
      <c r="Q14" s="6"/>
      <c r="R14" s="70"/>
      <c r="S14" s="70"/>
    </row>
    <row r="15" spans="1:19" s="2" customFormat="1" ht="12" customHeight="1" x14ac:dyDescent="0.25">
      <c r="A15" s="1" t="s">
        <v>3</v>
      </c>
      <c r="B15" s="14" t="s">
        <v>84</v>
      </c>
    </row>
    <row r="16" spans="1:19" s="2" customFormat="1" ht="12" customHeight="1" x14ac:dyDescent="0.25">
      <c r="A16" s="1"/>
      <c r="B16" s="14"/>
      <c r="C16" s="7" t="s">
        <v>8</v>
      </c>
      <c r="D16" s="2" t="s">
        <v>85</v>
      </c>
      <c r="Q16" s="6" t="s">
        <v>23</v>
      </c>
      <c r="R16" s="128"/>
      <c r="S16" s="128"/>
    </row>
    <row r="17" spans="1:19" s="2" customFormat="1" ht="12" customHeight="1" x14ac:dyDescent="0.25">
      <c r="A17" s="1"/>
      <c r="B17" s="14"/>
      <c r="C17" s="7" t="s">
        <v>9</v>
      </c>
      <c r="D17" s="2" t="s">
        <v>86</v>
      </c>
      <c r="Q17" s="6" t="s">
        <v>23</v>
      </c>
      <c r="R17" s="107"/>
      <c r="S17" s="107"/>
    </row>
    <row r="18" spans="1:19" s="2" customFormat="1" ht="12" customHeight="1" x14ac:dyDescent="0.25">
      <c r="A18" s="1"/>
      <c r="C18" s="7" t="s">
        <v>10</v>
      </c>
      <c r="D18" s="2" t="s">
        <v>87</v>
      </c>
      <c r="Q18" s="6" t="s">
        <v>23</v>
      </c>
      <c r="R18" s="107"/>
      <c r="S18" s="107"/>
    </row>
    <row r="19" spans="1:19" s="2" customFormat="1" ht="12" customHeight="1" x14ac:dyDescent="0.25">
      <c r="A19" s="1"/>
      <c r="C19" s="7" t="s">
        <v>11</v>
      </c>
      <c r="D19" s="2" t="s">
        <v>4</v>
      </c>
      <c r="L19" s="6" t="s">
        <v>23</v>
      </c>
      <c r="M19" s="66">
        <f>Medical!B50</f>
        <v>0</v>
      </c>
      <c r="N19" s="8"/>
    </row>
    <row r="20" spans="1:19" s="2" customFormat="1" ht="12" customHeight="1" x14ac:dyDescent="0.25">
      <c r="A20" s="1"/>
      <c r="C20" s="7"/>
      <c r="D20" s="2" t="s">
        <v>5</v>
      </c>
      <c r="L20" s="6"/>
      <c r="M20" s="66">
        <f>Medical!D50</f>
        <v>0</v>
      </c>
      <c r="N20" s="8"/>
    </row>
    <row r="21" spans="1:19" s="2" customFormat="1" ht="12" customHeight="1" x14ac:dyDescent="0.25">
      <c r="A21" s="1"/>
      <c r="C21" s="7"/>
      <c r="D21" s="2" t="s">
        <v>88</v>
      </c>
      <c r="L21" s="6" t="s">
        <v>23</v>
      </c>
      <c r="M21" s="9">
        <f>Medical!F50</f>
        <v>0</v>
      </c>
      <c r="N21" s="8"/>
    </row>
    <row r="22" spans="1:19" s="2" customFormat="1" ht="12" customHeight="1" x14ac:dyDescent="0.25">
      <c r="A22" s="1"/>
      <c r="C22" s="7"/>
      <c r="D22" s="2" t="s">
        <v>6</v>
      </c>
      <c r="L22" s="6" t="s">
        <v>24</v>
      </c>
      <c r="M22" s="9" t="str">
        <f>IF(M19&gt;0,R13*0.03,"")</f>
        <v/>
      </c>
      <c r="N22" s="8"/>
    </row>
    <row r="23" spans="1:19" s="2" customFormat="1" ht="12" customHeight="1" x14ac:dyDescent="0.25">
      <c r="A23" s="1"/>
      <c r="C23" s="7"/>
      <c r="D23" s="2" t="s">
        <v>7</v>
      </c>
      <c r="L23" s="6" t="s">
        <v>23</v>
      </c>
      <c r="M23" s="9">
        <f>IF(M21="",0,IF(M21&gt;M22,M21-M22,0))</f>
        <v>0</v>
      </c>
      <c r="N23" s="8"/>
      <c r="Q23" s="6" t="s">
        <v>23</v>
      </c>
      <c r="R23" s="108"/>
      <c r="S23" s="108"/>
    </row>
    <row r="24" spans="1:19" s="2" customFormat="1" ht="12" customHeight="1" x14ac:dyDescent="0.25">
      <c r="A24" s="1"/>
      <c r="C24" s="7" t="s">
        <v>55</v>
      </c>
      <c r="D24" s="2" t="s">
        <v>114</v>
      </c>
      <c r="L24" s="6"/>
      <c r="M24" s="73"/>
      <c r="N24" s="8"/>
      <c r="Q24" s="6" t="s">
        <v>23</v>
      </c>
      <c r="R24" s="107"/>
      <c r="S24" s="107"/>
    </row>
    <row r="25" spans="1:19" s="2" customFormat="1" ht="12" customHeight="1" x14ac:dyDescent="0.25">
      <c r="A25" s="1"/>
      <c r="C25" s="7" t="s">
        <v>56</v>
      </c>
      <c r="D25" s="2" t="s">
        <v>89</v>
      </c>
      <c r="L25" s="6"/>
      <c r="M25" s="73"/>
      <c r="N25" s="8"/>
      <c r="Q25" s="6" t="s">
        <v>23</v>
      </c>
      <c r="R25" s="107"/>
      <c r="S25" s="107"/>
    </row>
    <row r="26" spans="1:19" s="2" customFormat="1" ht="12" customHeight="1" x14ac:dyDescent="0.25">
      <c r="A26" s="1"/>
      <c r="C26" s="7" t="s">
        <v>58</v>
      </c>
      <c r="D26" s="2" t="s">
        <v>115</v>
      </c>
      <c r="L26" s="6"/>
      <c r="M26" s="73"/>
      <c r="N26" s="8"/>
      <c r="Q26" s="6" t="s">
        <v>23</v>
      </c>
      <c r="R26" s="107"/>
      <c r="S26" s="107"/>
    </row>
    <row r="27" spans="1:19" s="2" customFormat="1" ht="12" customHeight="1" x14ac:dyDescent="0.25">
      <c r="A27" s="1"/>
      <c r="C27" s="7"/>
      <c r="L27" s="6"/>
      <c r="M27" s="73"/>
      <c r="N27" s="8"/>
      <c r="Q27" s="6"/>
      <c r="R27" s="74"/>
      <c r="S27" s="74"/>
    </row>
    <row r="28" spans="1:19" s="2" customFormat="1" ht="12" customHeight="1" x14ac:dyDescent="0.25">
      <c r="A28" s="1" t="s">
        <v>12</v>
      </c>
      <c r="B28" s="125" t="s">
        <v>90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6"/>
      <c r="M28" s="94"/>
      <c r="Q28" s="15" t="s">
        <v>23</v>
      </c>
      <c r="R28" s="111">
        <f>IF(M19&gt;0,IF(R13=0,"",M23+R16+R17+R18+R24+R25+R26),R16+R17+R18+R24+R25+R26)</f>
        <v>0</v>
      </c>
      <c r="S28" s="111"/>
    </row>
    <row r="29" spans="1:19" s="2" customFormat="1" ht="12" customHeight="1" x14ac:dyDescent="0.25">
      <c r="A29" s="1"/>
      <c r="C29" s="7"/>
      <c r="L29" s="6"/>
      <c r="M29" s="94"/>
      <c r="N29" s="67"/>
      <c r="O29" s="67"/>
      <c r="P29" s="67"/>
      <c r="Q29" s="15"/>
      <c r="R29" s="75"/>
      <c r="S29" s="75"/>
    </row>
    <row r="30" spans="1:19" s="2" customFormat="1" ht="12" customHeight="1" x14ac:dyDescent="0.25">
      <c r="A30" s="76" t="s">
        <v>15</v>
      </c>
      <c r="B30" s="2" t="s">
        <v>91</v>
      </c>
      <c r="C30" s="7"/>
      <c r="L30" s="6"/>
      <c r="M30" s="94"/>
      <c r="N30" s="67"/>
      <c r="O30" s="67"/>
      <c r="P30" s="67"/>
      <c r="Q30" s="15" t="s">
        <v>23</v>
      </c>
      <c r="R30" s="111">
        <f>R13-R28</f>
        <v>0</v>
      </c>
      <c r="S30" s="111"/>
    </row>
    <row r="31" spans="1:19" s="2" customFormat="1" ht="12" customHeight="1" x14ac:dyDescent="0.25">
      <c r="A31" s="76"/>
      <c r="C31" s="7"/>
      <c r="L31" s="6"/>
      <c r="M31" s="94"/>
      <c r="N31" s="67"/>
      <c r="O31" s="67"/>
      <c r="P31" s="67"/>
      <c r="Q31" s="15"/>
      <c r="R31" s="75"/>
      <c r="S31" s="75"/>
    </row>
    <row r="32" spans="1:19" s="2" customFormat="1" ht="12" customHeight="1" x14ac:dyDescent="0.25">
      <c r="A32" s="76" t="s">
        <v>16</v>
      </c>
      <c r="B32" s="2" t="s">
        <v>92</v>
      </c>
      <c r="C32" s="7"/>
      <c r="L32" s="6"/>
      <c r="M32" s="94"/>
      <c r="N32" s="67"/>
      <c r="O32" s="67"/>
      <c r="P32" s="67"/>
      <c r="Q32" s="15" t="s">
        <v>23</v>
      </c>
      <c r="R32" s="111">
        <f>R30*0.1</f>
        <v>0</v>
      </c>
      <c r="S32" s="111"/>
    </row>
    <row r="33" spans="1:20" s="2" customFormat="1" ht="12" customHeight="1" x14ac:dyDescent="0.25">
      <c r="A33" s="1" t="s">
        <v>17</v>
      </c>
      <c r="B33" s="2" t="s">
        <v>96</v>
      </c>
      <c r="C33" s="10"/>
      <c r="M33" s="32"/>
      <c r="N33" s="32"/>
      <c r="O33" s="32"/>
      <c r="Q33" s="6" t="s">
        <v>23</v>
      </c>
      <c r="R33" s="99">
        <f>R30-R32</f>
        <v>0</v>
      </c>
      <c r="S33" s="99"/>
    </row>
    <row r="34" spans="1:20" s="2" customFormat="1" ht="12" customHeight="1" x14ac:dyDescent="0.25">
      <c r="A34" s="1" t="s">
        <v>18</v>
      </c>
      <c r="B34" s="2" t="s">
        <v>97</v>
      </c>
      <c r="C34" s="10"/>
      <c r="M34" s="32"/>
      <c r="Q34" s="6" t="s">
        <v>23</v>
      </c>
      <c r="R34" s="99">
        <f>R33/12</f>
        <v>0</v>
      </c>
      <c r="S34" s="99"/>
    </row>
    <row r="35" spans="1:20" s="2" customFormat="1" ht="12" customHeight="1" x14ac:dyDescent="0.25">
      <c r="A35" s="1" t="s">
        <v>19</v>
      </c>
      <c r="B35" s="2" t="s">
        <v>98</v>
      </c>
      <c r="C35" s="10"/>
      <c r="N35" s="100">
        <v>0.3</v>
      </c>
      <c r="O35" s="100"/>
      <c r="P35" s="2" t="s">
        <v>109</v>
      </c>
      <c r="Q35" s="6" t="s">
        <v>23</v>
      </c>
      <c r="R35" s="115">
        <f>ROUNDUP(R34*N35,0)</f>
        <v>0</v>
      </c>
      <c r="S35" s="115"/>
    </row>
    <row r="36" spans="1:20" s="2" customFormat="1" ht="12" customHeight="1" x14ac:dyDescent="0.25">
      <c r="A36" s="1" t="s">
        <v>20</v>
      </c>
      <c r="B36" s="2" t="s">
        <v>13</v>
      </c>
      <c r="Q36" s="6" t="s">
        <v>23</v>
      </c>
      <c r="R36" s="102"/>
      <c r="S36" s="102"/>
    </row>
    <row r="37" spans="1:20" s="2" customFormat="1" ht="12" customHeight="1" x14ac:dyDescent="0.25">
      <c r="A37" s="1" t="s">
        <v>21</v>
      </c>
      <c r="B37" s="2" t="s">
        <v>99</v>
      </c>
      <c r="Q37" s="6" t="s">
        <v>23</v>
      </c>
      <c r="R37" s="103">
        <f>+ROUNDUP(R35-R36,0)</f>
        <v>0</v>
      </c>
      <c r="S37" s="103"/>
    </row>
    <row r="38" spans="1:20" s="2" customFormat="1" ht="12" customHeight="1" x14ac:dyDescent="0.25">
      <c r="A38" s="1" t="s">
        <v>93</v>
      </c>
      <c r="B38" s="2" t="s">
        <v>100</v>
      </c>
      <c r="Q38" s="6" t="s">
        <v>23</v>
      </c>
      <c r="R38" s="102"/>
      <c r="S38" s="102"/>
    </row>
    <row r="39" spans="1:20" s="2" customFormat="1" ht="12" customHeight="1" x14ac:dyDescent="0.25">
      <c r="A39" s="1" t="s">
        <v>94</v>
      </c>
      <c r="B39" s="2" t="s">
        <v>123</v>
      </c>
      <c r="Q39" s="6" t="s">
        <v>23</v>
      </c>
      <c r="R39" s="103" t="str">
        <f>IF(R37&gt;R38,R37,IF(R38&gt;R37,R38,""))</f>
        <v/>
      </c>
      <c r="S39" s="103"/>
    </row>
    <row r="40" spans="1:20" s="2" customFormat="1" ht="12" customHeight="1" x14ac:dyDescent="0.25">
      <c r="A40" s="1" t="s">
        <v>95</v>
      </c>
      <c r="B40" s="2" t="s">
        <v>14</v>
      </c>
      <c r="M40" s="6" t="s">
        <v>23</v>
      </c>
      <c r="N40" s="114"/>
      <c r="O40" s="114"/>
      <c r="P40" s="114"/>
      <c r="Q40" s="11"/>
      <c r="R40" s="101" t="str">
        <f>IF(R13="","",IF(R33&gt;N40,"OVER INCOME","INCOME ELIGIBLE"))</f>
        <v>INCOME ELIGIBLE</v>
      </c>
      <c r="S40" s="101"/>
    </row>
    <row r="41" spans="1:20" s="2" customFormat="1" ht="12" customHeight="1" x14ac:dyDescent="0.25">
      <c r="A41" s="1" t="s">
        <v>117</v>
      </c>
      <c r="B41" s="2" t="s">
        <v>110</v>
      </c>
      <c r="M41" s="6" t="s">
        <v>23</v>
      </c>
      <c r="N41" s="112">
        <f>+N40*1.25</f>
        <v>0</v>
      </c>
      <c r="O41" s="112"/>
      <c r="P41" s="112"/>
      <c r="Q41" s="11"/>
      <c r="R41" s="113" t="str">
        <f>IF(R13="","",IF(R33&gt;N41,"OVER INCOME","INCOME ELIGIBLE"))</f>
        <v>INCOME ELIGIBLE</v>
      </c>
      <c r="S41" s="113"/>
    </row>
    <row r="42" spans="1:20" s="2" customFormat="1" ht="12" customHeight="1" x14ac:dyDescent="0.25">
      <c r="A42" s="1" t="s">
        <v>94</v>
      </c>
      <c r="B42" s="2" t="s">
        <v>122</v>
      </c>
      <c r="M42" s="6" t="s">
        <v>23</v>
      </c>
      <c r="N42" s="112">
        <f>IF(Surcharge!AB14&gt;0, +Surcharge!AB14,0)</f>
        <v>0</v>
      </c>
      <c r="O42" s="112"/>
      <c r="P42" s="112"/>
      <c r="Q42" s="11" t="s">
        <v>23</v>
      </c>
      <c r="R42" s="103" t="str">
        <f>IF(+Surcharge!AB14&gt;0, +Surcharge!AB16,'Rent Calc'!R39:S39)</f>
        <v/>
      </c>
      <c r="S42" s="103"/>
    </row>
    <row r="43" spans="1:20" s="2" customFormat="1" ht="12" customHeight="1" x14ac:dyDescent="0.25">
      <c r="A43" s="1"/>
      <c r="M43" s="38"/>
      <c r="N43" s="37"/>
      <c r="O43" s="37"/>
      <c r="P43" s="37"/>
      <c r="Q43" s="39"/>
      <c r="R43" s="32"/>
      <c r="S43" s="32"/>
    </row>
    <row r="44" spans="1:20" s="2" customFormat="1" ht="12" customHeight="1" x14ac:dyDescent="0.25">
      <c r="A44" s="105" t="s">
        <v>116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2"/>
    </row>
    <row r="45" spans="1:20" s="2" customFormat="1" ht="12" customHeight="1" x14ac:dyDescent="0.25">
      <c r="A45" s="109" t="s">
        <v>118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2"/>
    </row>
    <row r="46" spans="1:20" s="2" customFormat="1" ht="12" customHeight="1" x14ac:dyDescent="0.25">
      <c r="A46" s="109" t="s">
        <v>119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2"/>
    </row>
    <row r="47" spans="1:20" s="2" customFormat="1" ht="12" customHeight="1" x14ac:dyDescent="0.25">
      <c r="A47" s="109" t="s">
        <v>120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2"/>
    </row>
    <row r="48" spans="1:20" s="2" customFormat="1" ht="12" customHeight="1" x14ac:dyDescent="0.2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12"/>
    </row>
    <row r="49" spans="1:20" s="2" customFormat="1" ht="12" customHeight="1" x14ac:dyDescent="0.2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12"/>
    </row>
    <row r="50" spans="1:20" ht="12" customHeight="1" x14ac:dyDescent="0.3">
      <c r="A50" s="16"/>
      <c r="B50" s="97"/>
      <c r="C50" s="97"/>
      <c r="D50" s="97"/>
      <c r="E50" s="97"/>
      <c r="F50" s="97"/>
      <c r="G50" s="97"/>
      <c r="H50" s="97"/>
      <c r="I50" s="97"/>
      <c r="M50" s="98"/>
      <c r="N50" s="98"/>
    </row>
    <row r="51" spans="1:20" ht="12" customHeight="1" x14ac:dyDescent="0.25">
      <c r="A51" s="19"/>
      <c r="B51" s="20" t="s">
        <v>29</v>
      </c>
      <c r="C51" s="20"/>
      <c r="D51" s="17"/>
      <c r="E51" s="17"/>
      <c r="F51" s="17"/>
      <c r="G51" s="17"/>
      <c r="M51" s="18" t="s">
        <v>26</v>
      </c>
    </row>
    <row r="52" spans="1:20" ht="12" customHeight="1" x14ac:dyDescent="0.25">
      <c r="A52" s="19"/>
      <c r="B52" s="20"/>
      <c r="C52" s="20"/>
      <c r="D52" s="17"/>
      <c r="E52" s="17"/>
      <c r="F52" s="17"/>
      <c r="G52" s="17"/>
      <c r="M52" s="18"/>
    </row>
    <row r="53" spans="1:20" ht="12" customHeight="1" x14ac:dyDescent="0.25">
      <c r="B53" s="106"/>
      <c r="C53" s="106"/>
      <c r="D53" s="106"/>
      <c r="E53" s="106"/>
      <c r="F53" s="106"/>
      <c r="G53" s="106"/>
      <c r="H53" s="106"/>
      <c r="I53" s="106"/>
      <c r="M53" s="98"/>
      <c r="N53" s="98"/>
    </row>
    <row r="54" spans="1:20" ht="12" customHeight="1" x14ac:dyDescent="0.25">
      <c r="B54" s="14" t="s">
        <v>111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 t="s">
        <v>26</v>
      </c>
    </row>
    <row r="55" spans="1:20" s="2" customFormat="1" ht="12" customHeight="1" x14ac:dyDescent="0.25">
      <c r="A55" s="104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2"/>
    </row>
    <row r="56" spans="1:20" ht="12" customHeight="1" x14ac:dyDescent="0.25"/>
    <row r="57" spans="1:20" ht="12" customHeight="1" x14ac:dyDescent="0.25"/>
    <row r="58" spans="1:20" ht="12" customHeight="1" x14ac:dyDescent="0.25"/>
    <row r="59" spans="1:20" ht="12" customHeight="1" x14ac:dyDescent="0.25"/>
    <row r="60" spans="1:20" ht="12" customHeight="1" x14ac:dyDescent="0.25"/>
    <row r="61" spans="1:20" ht="12" customHeight="1" x14ac:dyDescent="0.25"/>
  </sheetData>
  <sheetProtection algorithmName="SHA-512" hashValue="cARABXl6aeVWNKo9XDl7ST3ezyEQdX3NfGf3YUplI0D2D2cLal9JTmHdY4Ims7pSslrZXdsYGbXf7ac+t0C0TQ==" saltValue="M1slJ5ybJEnVAqouNtJjew==" spinCount="100000" sheet="1" objects="1" scenarios="1"/>
  <mergeCells count="63">
    <mergeCell ref="D12:G12"/>
    <mergeCell ref="I12:J12"/>
    <mergeCell ref="N42:P42"/>
    <mergeCell ref="R42:S42"/>
    <mergeCell ref="R16:S16"/>
    <mergeCell ref="R24:S24"/>
    <mergeCell ref="R25:S25"/>
    <mergeCell ref="R26:S26"/>
    <mergeCell ref="D7:G7"/>
    <mergeCell ref="R7:S7"/>
    <mergeCell ref="I7:J7"/>
    <mergeCell ref="M7:O7"/>
    <mergeCell ref="B28:K28"/>
    <mergeCell ref="R28:S28"/>
    <mergeCell ref="R17:S17"/>
    <mergeCell ref="D10:G10"/>
    <mergeCell ref="D11:G11"/>
    <mergeCell ref="I10:J10"/>
    <mergeCell ref="I11:J11"/>
    <mergeCell ref="R13:S13"/>
    <mergeCell ref="M10:O10"/>
    <mergeCell ref="M11:O11"/>
    <mergeCell ref="R10:S10"/>
    <mergeCell ref="R11:S11"/>
    <mergeCell ref="A1:S1"/>
    <mergeCell ref="A2:S2"/>
    <mergeCell ref="F4:M4"/>
    <mergeCell ref="F5:G5"/>
    <mergeCell ref="N4:O4"/>
    <mergeCell ref="P4:S4"/>
    <mergeCell ref="D9:G9"/>
    <mergeCell ref="I9:J9"/>
    <mergeCell ref="M9:O9"/>
    <mergeCell ref="R8:S8"/>
    <mergeCell ref="D8:G8"/>
    <mergeCell ref="R9:S9"/>
    <mergeCell ref="M8:O8"/>
    <mergeCell ref="I8:J8"/>
    <mergeCell ref="A55:S55"/>
    <mergeCell ref="B53:I53"/>
    <mergeCell ref="M53:N53"/>
    <mergeCell ref="R18:S18"/>
    <mergeCell ref="R23:S23"/>
    <mergeCell ref="R34:S34"/>
    <mergeCell ref="A46:S46"/>
    <mergeCell ref="A47:S47"/>
    <mergeCell ref="R32:S32"/>
    <mergeCell ref="R30:S30"/>
    <mergeCell ref="N41:P41"/>
    <mergeCell ref="R41:S41"/>
    <mergeCell ref="A45:S45"/>
    <mergeCell ref="N40:P40"/>
    <mergeCell ref="R35:S35"/>
    <mergeCell ref="A44:S44"/>
    <mergeCell ref="B50:I50"/>
    <mergeCell ref="M50:N50"/>
    <mergeCell ref="R33:S33"/>
    <mergeCell ref="N35:O35"/>
    <mergeCell ref="R40:S40"/>
    <mergeCell ref="R36:S36"/>
    <mergeCell ref="R37:S37"/>
    <mergeCell ref="R38:S38"/>
    <mergeCell ref="R39:S39"/>
  </mergeCells>
  <phoneticPr fontId="2" type="noConversion"/>
  <pageMargins left="0.57999999999999996" right="0.61" top="0.7" bottom="0.69" header="0.27" footer="0.23"/>
  <pageSetup orientation="portrait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workbookViewId="0">
      <selection activeCell="B15" sqref="B15"/>
    </sheetView>
  </sheetViews>
  <sheetFormatPr defaultRowHeight="12.5" x14ac:dyDescent="0.25"/>
  <cols>
    <col min="1" max="1" width="21.36328125" customWidth="1"/>
    <col min="2" max="2" width="12.08984375" customWidth="1"/>
    <col min="3" max="3" width="2.453125" customWidth="1"/>
    <col min="4" max="4" width="12.08984375" customWidth="1"/>
    <col min="5" max="5" width="2.6328125" customWidth="1"/>
    <col min="6" max="6" width="14" customWidth="1"/>
  </cols>
  <sheetData>
    <row r="1" spans="1:19" ht="15" customHeight="1" x14ac:dyDescent="0.25">
      <c r="A1" s="40" t="s">
        <v>106</v>
      </c>
      <c r="B1" s="132" t="str">
        <f>IF('Rent Calc'!F4&gt;0,'Rent Calc'!F4,"")</f>
        <v/>
      </c>
      <c r="C1" s="132"/>
      <c r="D1" s="132"/>
      <c r="E1" s="42"/>
      <c r="F1" s="42"/>
      <c r="G1" s="42"/>
      <c r="H1" s="42"/>
      <c r="I1" s="42"/>
      <c r="J1" s="36"/>
      <c r="K1" s="36"/>
      <c r="L1" s="36"/>
      <c r="M1" s="36"/>
      <c r="N1" s="3"/>
      <c r="O1" s="2"/>
      <c r="P1" s="2"/>
      <c r="Q1" s="2"/>
      <c r="R1" s="2"/>
      <c r="S1" s="2"/>
    </row>
    <row r="2" spans="1:19" ht="15" customHeight="1" x14ac:dyDescent="0.25">
      <c r="A2" s="40" t="s">
        <v>25</v>
      </c>
      <c r="B2" s="130" t="str">
        <f>IF('Rent Calc'!F5&gt;0,'Rent Calc'!F5,"")</f>
        <v/>
      </c>
      <c r="C2" s="130"/>
      <c r="D2" s="42" t="s">
        <v>54</v>
      </c>
      <c r="E2" s="131" t="str">
        <f>IF('Rent Calc'!P4&gt;0,'Rent Calc'!P4,"")</f>
        <v/>
      </c>
      <c r="F2" s="131" t="str">
        <f>IF('Rent Calc'!Q4&gt;0,'Rent Calc'!Q4,"")</f>
        <v/>
      </c>
      <c r="G2" s="4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x14ac:dyDescent="0.25">
      <c r="A4" s="129" t="s">
        <v>105</v>
      </c>
      <c r="B4" s="129"/>
      <c r="C4" s="129"/>
      <c r="D4" s="129"/>
      <c r="E4" s="129"/>
      <c r="F4" s="129"/>
    </row>
    <row r="5" spans="1:19" x14ac:dyDescent="0.25">
      <c r="A5" s="23"/>
      <c r="B5" s="22"/>
      <c r="C5" s="22"/>
      <c r="D5" s="22"/>
      <c r="E5" s="22"/>
      <c r="F5" s="22"/>
    </row>
    <row r="6" spans="1:19" x14ac:dyDescent="0.25">
      <c r="A6" s="56" t="s">
        <v>75</v>
      </c>
      <c r="B6" s="54" t="s">
        <v>74</v>
      </c>
      <c r="C6" s="56"/>
      <c r="D6" s="68" t="s">
        <v>79</v>
      </c>
      <c r="E6" s="55"/>
      <c r="F6" s="54" t="s">
        <v>78</v>
      </c>
    </row>
    <row r="7" spans="1:19" x14ac:dyDescent="0.25">
      <c r="A7" s="56" t="s">
        <v>73</v>
      </c>
      <c r="B7" s="56" t="s">
        <v>72</v>
      </c>
      <c r="C7" s="55"/>
      <c r="D7" s="68" t="s">
        <v>80</v>
      </c>
      <c r="E7" s="55"/>
      <c r="F7" s="54" t="s">
        <v>22</v>
      </c>
    </row>
    <row r="8" spans="1:19" ht="13" thickBot="1" x14ac:dyDescent="0.3">
      <c r="A8" s="52"/>
      <c r="B8" s="57" t="s">
        <v>71</v>
      </c>
      <c r="C8" s="53" t="s">
        <v>70</v>
      </c>
      <c r="D8" s="53" t="s">
        <v>81</v>
      </c>
      <c r="E8" s="53" t="s">
        <v>69</v>
      </c>
      <c r="F8" s="57" t="s">
        <v>82</v>
      </c>
    </row>
    <row r="9" spans="1:19" ht="13" thickTop="1" x14ac:dyDescent="0.25">
      <c r="A9" s="51" t="s">
        <v>68</v>
      </c>
      <c r="B9" s="50"/>
      <c r="C9" s="49"/>
      <c r="D9" s="50"/>
      <c r="E9" s="49"/>
      <c r="F9" s="45">
        <f>B9-D9</f>
        <v>0</v>
      </c>
    </row>
    <row r="10" spans="1:19" x14ac:dyDescent="0.25">
      <c r="A10" s="48" t="s">
        <v>67</v>
      </c>
      <c r="B10" s="47"/>
      <c r="C10" s="46"/>
      <c r="D10" s="47"/>
      <c r="E10" s="46"/>
      <c r="F10" s="45">
        <f t="shared" ref="F10:F49" si="0">B10-D10</f>
        <v>0</v>
      </c>
    </row>
    <row r="11" spans="1:19" x14ac:dyDescent="0.25">
      <c r="A11" s="48" t="s">
        <v>66</v>
      </c>
      <c r="B11" s="47"/>
      <c r="C11" s="46"/>
      <c r="D11" s="47"/>
      <c r="E11" s="46"/>
      <c r="F11" s="45">
        <f t="shared" si="0"/>
        <v>0</v>
      </c>
    </row>
    <row r="12" spans="1:19" x14ac:dyDescent="0.25">
      <c r="A12" s="48" t="s">
        <v>65</v>
      </c>
      <c r="B12" s="47"/>
      <c r="C12" s="46"/>
      <c r="D12" s="47"/>
      <c r="E12" s="46"/>
      <c r="F12" s="45">
        <f t="shared" si="0"/>
        <v>0</v>
      </c>
    </row>
    <row r="13" spans="1:19" x14ac:dyDescent="0.25">
      <c r="A13" s="48" t="s">
        <v>64</v>
      </c>
      <c r="B13" s="47"/>
      <c r="C13" s="46"/>
      <c r="D13" s="47"/>
      <c r="E13" s="46"/>
      <c r="F13" s="45">
        <f t="shared" si="0"/>
        <v>0</v>
      </c>
    </row>
    <row r="14" spans="1:19" x14ac:dyDescent="0.25">
      <c r="A14" s="48"/>
      <c r="B14" s="47"/>
      <c r="C14" s="46"/>
      <c r="D14" s="47"/>
      <c r="E14" s="46"/>
      <c r="F14" s="45">
        <f t="shared" si="0"/>
        <v>0</v>
      </c>
    </row>
    <row r="15" spans="1:19" x14ac:dyDescent="0.25">
      <c r="A15" s="48"/>
      <c r="B15" s="47"/>
      <c r="C15" s="46"/>
      <c r="D15" s="47"/>
      <c r="E15" s="46"/>
      <c r="F15" s="45">
        <f t="shared" si="0"/>
        <v>0</v>
      </c>
    </row>
    <row r="16" spans="1:19" x14ac:dyDescent="0.25">
      <c r="A16" s="48"/>
      <c r="B16" s="47"/>
      <c r="C16" s="46"/>
      <c r="D16" s="47"/>
      <c r="E16" s="46"/>
      <c r="F16" s="45">
        <f t="shared" si="0"/>
        <v>0</v>
      </c>
    </row>
    <row r="17" spans="1:6" x14ac:dyDescent="0.25">
      <c r="A17" s="48"/>
      <c r="B17" s="47"/>
      <c r="C17" s="46"/>
      <c r="D17" s="47"/>
      <c r="E17" s="46"/>
      <c r="F17" s="45">
        <f t="shared" si="0"/>
        <v>0</v>
      </c>
    </row>
    <row r="18" spans="1:6" x14ac:dyDescent="0.25">
      <c r="A18" s="48"/>
      <c r="B18" s="47"/>
      <c r="C18" s="46"/>
      <c r="D18" s="47"/>
      <c r="E18" s="46"/>
      <c r="F18" s="45">
        <f t="shared" si="0"/>
        <v>0</v>
      </c>
    </row>
    <row r="19" spans="1:6" x14ac:dyDescent="0.25">
      <c r="A19" s="48"/>
      <c r="B19" s="47"/>
      <c r="C19" s="46"/>
      <c r="D19" s="47"/>
      <c r="E19" s="46"/>
      <c r="F19" s="45">
        <f t="shared" si="0"/>
        <v>0</v>
      </c>
    </row>
    <row r="20" spans="1:6" x14ac:dyDescent="0.25">
      <c r="A20" s="48"/>
      <c r="B20" s="47"/>
      <c r="C20" s="46"/>
      <c r="D20" s="47"/>
      <c r="E20" s="46"/>
      <c r="F20" s="45">
        <f t="shared" si="0"/>
        <v>0</v>
      </c>
    </row>
    <row r="21" spans="1:6" x14ac:dyDescent="0.25">
      <c r="A21" s="48" t="s">
        <v>63</v>
      </c>
      <c r="B21" s="47"/>
      <c r="C21" s="46"/>
      <c r="D21" s="47"/>
      <c r="E21" s="46"/>
      <c r="F21" s="45">
        <f t="shared" si="0"/>
        <v>0</v>
      </c>
    </row>
    <row r="22" spans="1:6" x14ac:dyDescent="0.25">
      <c r="A22" s="48"/>
      <c r="B22" s="47"/>
      <c r="C22" s="46"/>
      <c r="D22" s="47"/>
      <c r="E22" s="46"/>
      <c r="F22" s="45">
        <f t="shared" si="0"/>
        <v>0</v>
      </c>
    </row>
    <row r="23" spans="1:6" x14ac:dyDescent="0.25">
      <c r="A23" s="48"/>
      <c r="B23" s="47"/>
      <c r="C23" s="46"/>
      <c r="D23" s="47"/>
      <c r="E23" s="46"/>
      <c r="F23" s="45">
        <f t="shared" si="0"/>
        <v>0</v>
      </c>
    </row>
    <row r="24" spans="1:6" x14ac:dyDescent="0.25">
      <c r="A24" s="48" t="s">
        <v>62</v>
      </c>
      <c r="B24" s="47"/>
      <c r="C24" s="46"/>
      <c r="D24" s="47"/>
      <c r="E24" s="46"/>
      <c r="F24" s="45">
        <f t="shared" si="0"/>
        <v>0</v>
      </c>
    </row>
    <row r="25" spans="1:6" x14ac:dyDescent="0.25">
      <c r="A25" s="48"/>
      <c r="B25" s="47"/>
      <c r="C25" s="46"/>
      <c r="D25" s="47"/>
      <c r="E25" s="46"/>
      <c r="F25" s="45">
        <f t="shared" si="0"/>
        <v>0</v>
      </c>
    </row>
    <row r="26" spans="1:6" x14ac:dyDescent="0.25">
      <c r="A26" s="48"/>
      <c r="B26" s="47"/>
      <c r="C26" s="46"/>
      <c r="D26" s="47"/>
      <c r="E26" s="46"/>
      <c r="F26" s="45">
        <f t="shared" si="0"/>
        <v>0</v>
      </c>
    </row>
    <row r="27" spans="1:6" x14ac:dyDescent="0.25">
      <c r="A27" s="48" t="s">
        <v>61</v>
      </c>
      <c r="B27" s="47"/>
      <c r="C27" s="46"/>
      <c r="D27" s="47"/>
      <c r="E27" s="46"/>
      <c r="F27" s="45">
        <f t="shared" si="0"/>
        <v>0</v>
      </c>
    </row>
    <row r="28" spans="1:6" x14ac:dyDescent="0.25">
      <c r="A28" s="48"/>
      <c r="B28" s="47"/>
      <c r="C28" s="46"/>
      <c r="D28" s="47"/>
      <c r="E28" s="46"/>
      <c r="F28" s="45">
        <f t="shared" si="0"/>
        <v>0</v>
      </c>
    </row>
    <row r="29" spans="1:6" x14ac:dyDescent="0.25">
      <c r="A29" s="48"/>
      <c r="B29" s="47"/>
      <c r="C29" s="46"/>
      <c r="D29" s="47"/>
      <c r="E29" s="46"/>
      <c r="F29" s="45">
        <f t="shared" si="0"/>
        <v>0</v>
      </c>
    </row>
    <row r="30" spans="1:6" x14ac:dyDescent="0.25">
      <c r="A30" s="48"/>
      <c r="B30" s="47"/>
      <c r="C30" s="46"/>
      <c r="D30" s="47"/>
      <c r="E30" s="46"/>
      <c r="F30" s="45">
        <f t="shared" si="0"/>
        <v>0</v>
      </c>
    </row>
    <row r="31" spans="1:6" x14ac:dyDescent="0.25">
      <c r="A31" s="48"/>
      <c r="B31" s="47"/>
      <c r="C31" s="46"/>
      <c r="D31" s="47"/>
      <c r="E31" s="46"/>
      <c r="F31" s="45">
        <f t="shared" si="0"/>
        <v>0</v>
      </c>
    </row>
    <row r="32" spans="1:6" x14ac:dyDescent="0.25">
      <c r="A32" s="48"/>
      <c r="B32" s="47"/>
      <c r="C32" s="46"/>
      <c r="D32" s="47"/>
      <c r="E32" s="46"/>
      <c r="F32" s="45">
        <f t="shared" si="0"/>
        <v>0</v>
      </c>
    </row>
    <row r="33" spans="1:6" x14ac:dyDescent="0.25">
      <c r="A33" s="48"/>
      <c r="B33" s="47"/>
      <c r="C33" s="46"/>
      <c r="D33" s="47"/>
      <c r="E33" s="46"/>
      <c r="F33" s="45">
        <f t="shared" si="0"/>
        <v>0</v>
      </c>
    </row>
    <row r="34" spans="1:6" x14ac:dyDescent="0.25">
      <c r="A34" s="48"/>
      <c r="B34" s="47"/>
      <c r="C34" s="46"/>
      <c r="D34" s="47"/>
      <c r="E34" s="46"/>
      <c r="F34" s="45">
        <f t="shared" si="0"/>
        <v>0</v>
      </c>
    </row>
    <row r="35" spans="1:6" x14ac:dyDescent="0.25">
      <c r="A35" s="48"/>
      <c r="B35" s="47"/>
      <c r="C35" s="46"/>
      <c r="D35" s="47"/>
      <c r="E35" s="46"/>
      <c r="F35" s="45">
        <f t="shared" si="0"/>
        <v>0</v>
      </c>
    </row>
    <row r="36" spans="1:6" x14ac:dyDescent="0.25">
      <c r="A36" s="48"/>
      <c r="B36" s="47"/>
      <c r="C36" s="46"/>
      <c r="D36" s="47"/>
      <c r="E36" s="46"/>
      <c r="F36" s="45">
        <f t="shared" si="0"/>
        <v>0</v>
      </c>
    </row>
    <row r="37" spans="1:6" x14ac:dyDescent="0.25">
      <c r="A37" s="48"/>
      <c r="B37" s="47"/>
      <c r="C37" s="46"/>
      <c r="D37" s="47"/>
      <c r="E37" s="46"/>
      <c r="F37" s="45">
        <f t="shared" si="0"/>
        <v>0</v>
      </c>
    </row>
    <row r="38" spans="1:6" x14ac:dyDescent="0.25">
      <c r="A38" s="48"/>
      <c r="B38" s="47"/>
      <c r="C38" s="46"/>
      <c r="D38" s="47"/>
      <c r="E38" s="46"/>
      <c r="F38" s="45">
        <f t="shared" si="0"/>
        <v>0</v>
      </c>
    </row>
    <row r="39" spans="1:6" x14ac:dyDescent="0.25">
      <c r="A39" s="48"/>
      <c r="B39" s="47"/>
      <c r="C39" s="46"/>
      <c r="D39" s="47"/>
      <c r="E39" s="46"/>
      <c r="F39" s="45">
        <f t="shared" si="0"/>
        <v>0</v>
      </c>
    </row>
    <row r="40" spans="1:6" x14ac:dyDescent="0.25">
      <c r="A40" s="48"/>
      <c r="B40" s="47"/>
      <c r="C40" s="46"/>
      <c r="D40" s="47"/>
      <c r="E40" s="46"/>
      <c r="F40" s="45">
        <f t="shared" si="0"/>
        <v>0</v>
      </c>
    </row>
    <row r="41" spans="1:6" x14ac:dyDescent="0.25">
      <c r="A41" s="48"/>
      <c r="B41" s="47"/>
      <c r="C41" s="46"/>
      <c r="D41" s="47"/>
      <c r="E41" s="46"/>
      <c r="F41" s="45">
        <f t="shared" si="0"/>
        <v>0</v>
      </c>
    </row>
    <row r="42" spans="1:6" x14ac:dyDescent="0.25">
      <c r="A42" s="48"/>
      <c r="B42" s="47"/>
      <c r="C42" s="46"/>
      <c r="D42" s="47"/>
      <c r="E42" s="46"/>
      <c r="F42" s="45">
        <f t="shared" si="0"/>
        <v>0</v>
      </c>
    </row>
    <row r="43" spans="1:6" x14ac:dyDescent="0.25">
      <c r="A43" s="48"/>
      <c r="B43" s="47"/>
      <c r="C43" s="46"/>
      <c r="D43" s="47"/>
      <c r="E43" s="46"/>
      <c r="F43" s="45">
        <f t="shared" si="0"/>
        <v>0</v>
      </c>
    </row>
    <row r="44" spans="1:6" x14ac:dyDescent="0.25">
      <c r="A44" s="48"/>
      <c r="B44" s="47"/>
      <c r="C44" s="46"/>
      <c r="D44" s="47"/>
      <c r="E44" s="46"/>
      <c r="F44" s="45">
        <f t="shared" si="0"/>
        <v>0</v>
      </c>
    </row>
    <row r="45" spans="1:6" x14ac:dyDescent="0.25">
      <c r="A45" s="48"/>
      <c r="B45" s="47"/>
      <c r="C45" s="46"/>
      <c r="D45" s="47"/>
      <c r="E45" s="46"/>
      <c r="F45" s="45">
        <f t="shared" si="0"/>
        <v>0</v>
      </c>
    </row>
    <row r="46" spans="1:6" x14ac:dyDescent="0.25">
      <c r="A46" s="48"/>
      <c r="B46" s="47"/>
      <c r="C46" s="46"/>
      <c r="D46" s="47"/>
      <c r="E46" s="46"/>
      <c r="F46" s="45">
        <f t="shared" si="0"/>
        <v>0</v>
      </c>
    </row>
    <row r="47" spans="1:6" x14ac:dyDescent="0.25">
      <c r="A47" s="48"/>
      <c r="B47" s="47"/>
      <c r="C47" s="46"/>
      <c r="D47" s="47"/>
      <c r="E47" s="46"/>
      <c r="F47" s="45">
        <f t="shared" si="0"/>
        <v>0</v>
      </c>
    </row>
    <row r="48" spans="1:6" x14ac:dyDescent="0.25">
      <c r="A48" s="48"/>
      <c r="B48" s="47"/>
      <c r="C48" s="46"/>
      <c r="D48" s="47"/>
      <c r="E48" s="46"/>
      <c r="F48" s="45">
        <f t="shared" si="0"/>
        <v>0</v>
      </c>
    </row>
    <row r="49" spans="1:6" ht="13" thickBot="1" x14ac:dyDescent="0.3">
      <c r="A49" s="62"/>
      <c r="B49" s="63"/>
      <c r="C49" s="64"/>
      <c r="D49" s="63"/>
      <c r="E49" s="64"/>
      <c r="F49" s="65">
        <f t="shared" si="0"/>
        <v>0</v>
      </c>
    </row>
    <row r="50" spans="1:6" ht="13" thickTop="1" x14ac:dyDescent="0.25">
      <c r="A50" s="58" t="s">
        <v>76</v>
      </c>
      <c r="B50" s="59">
        <f>SUM(B9:B49)</f>
        <v>0</v>
      </c>
      <c r="C50" s="58"/>
      <c r="D50" s="59">
        <f>SUM(D9:D49)</f>
        <v>0</v>
      </c>
      <c r="E50" s="60" t="s">
        <v>60</v>
      </c>
      <c r="F50" s="61">
        <f>SUM(F9:F49)</f>
        <v>0</v>
      </c>
    </row>
  </sheetData>
  <sheetProtection password="CD4E" sheet="1" objects="1" scenarios="1"/>
  <mergeCells count="4">
    <mergeCell ref="A4:F4"/>
    <mergeCell ref="B2:C2"/>
    <mergeCell ref="E2:F2"/>
    <mergeCell ref="B1:D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showZeros="0" workbookViewId="0">
      <selection activeCell="E28" sqref="E28"/>
    </sheetView>
  </sheetViews>
  <sheetFormatPr defaultRowHeight="12.5" x14ac:dyDescent="0.25"/>
  <cols>
    <col min="1" max="1" width="20.08984375" customWidth="1"/>
    <col min="3" max="3" width="19" customWidth="1"/>
    <col min="4" max="4" width="17.08984375" customWidth="1"/>
    <col min="5" max="5" width="23.6328125" customWidth="1"/>
    <col min="7" max="7" width="13.08984375" hidden="1" customWidth="1"/>
  </cols>
  <sheetData>
    <row r="1" spans="1:19" ht="15" customHeight="1" x14ac:dyDescent="0.25">
      <c r="A1" s="40" t="s">
        <v>106</v>
      </c>
      <c r="B1" s="132" t="str">
        <f>IF('Rent Calc'!F4&gt;0,'Rent Calc'!F4,"")</f>
        <v/>
      </c>
      <c r="C1" s="132"/>
      <c r="D1" s="41"/>
      <c r="E1" s="42"/>
      <c r="F1" s="42"/>
      <c r="G1" s="42"/>
      <c r="H1" s="42"/>
      <c r="I1" s="42"/>
      <c r="J1" s="36"/>
      <c r="K1" s="36"/>
      <c r="L1" s="36"/>
      <c r="M1" s="36"/>
      <c r="N1" s="3"/>
      <c r="O1" s="2"/>
      <c r="P1" s="2"/>
      <c r="Q1" s="2"/>
      <c r="R1" s="2"/>
      <c r="S1" s="2"/>
    </row>
    <row r="2" spans="1:19" ht="15" customHeight="1" x14ac:dyDescent="0.25">
      <c r="A2" s="40" t="s">
        <v>25</v>
      </c>
      <c r="B2" s="130" t="str">
        <f>IF('Rent Calc'!F5&gt;0,'Rent Calc'!F5,"")</f>
        <v/>
      </c>
      <c r="C2" s="130"/>
      <c r="D2" s="42" t="s">
        <v>54</v>
      </c>
      <c r="E2" s="69" t="str">
        <f>IF('Rent Calc'!P4&gt;0,'Rent Calc'!P4,"")</f>
        <v/>
      </c>
      <c r="F2" s="43"/>
      <c r="G2" s="42"/>
      <c r="J2" s="2"/>
      <c r="K2" s="2"/>
      <c r="L2" s="2"/>
      <c r="M2" s="2"/>
      <c r="N2" s="2"/>
      <c r="O2" s="2"/>
      <c r="P2" s="2"/>
      <c r="Q2" s="2"/>
      <c r="R2" s="2"/>
      <c r="S2" s="2"/>
    </row>
    <row r="4" spans="1:19" x14ac:dyDescent="0.25">
      <c r="A4" s="21" t="s">
        <v>30</v>
      </c>
      <c r="B4" s="21"/>
      <c r="C4" s="21"/>
      <c r="D4" s="22"/>
      <c r="E4" s="22"/>
    </row>
    <row r="5" spans="1:19" x14ac:dyDescent="0.25">
      <c r="A5" s="23"/>
      <c r="B5" s="22"/>
      <c r="C5" s="22"/>
      <c r="D5" s="22"/>
      <c r="E5" s="22"/>
    </row>
    <row r="6" spans="1:19" x14ac:dyDescent="0.25">
      <c r="A6" s="23"/>
      <c r="B6" s="22"/>
      <c r="C6" s="22"/>
      <c r="D6" s="22"/>
      <c r="E6" s="22"/>
    </row>
    <row r="7" spans="1:19" x14ac:dyDescent="0.25">
      <c r="A7" s="23" t="s">
        <v>31</v>
      </c>
      <c r="B7" s="22"/>
      <c r="C7" s="23" t="s">
        <v>32</v>
      </c>
      <c r="D7" s="22"/>
      <c r="E7" s="23" t="s">
        <v>33</v>
      </c>
    </row>
    <row r="8" spans="1:19" x14ac:dyDescent="0.25">
      <c r="A8" s="23" t="s">
        <v>34</v>
      </c>
      <c r="B8" s="22"/>
      <c r="C8" s="23" t="s">
        <v>35</v>
      </c>
      <c r="D8" s="22"/>
      <c r="E8" s="23" t="s">
        <v>36</v>
      </c>
    </row>
    <row r="9" spans="1:19" x14ac:dyDescent="0.25">
      <c r="A9" s="22"/>
      <c r="B9" s="22"/>
      <c r="C9" s="23" t="s">
        <v>37</v>
      </c>
      <c r="D9" s="22"/>
      <c r="E9" s="23" t="s">
        <v>38</v>
      </c>
    </row>
    <row r="10" spans="1:19" x14ac:dyDescent="0.25">
      <c r="A10" s="22"/>
      <c r="B10" s="22"/>
      <c r="C10" s="22"/>
      <c r="D10" s="22"/>
      <c r="E10" s="23" t="s">
        <v>39</v>
      </c>
    </row>
    <row r="11" spans="1:19" x14ac:dyDescent="0.25">
      <c r="A11" s="24"/>
      <c r="B11" s="22"/>
      <c r="C11" s="22"/>
      <c r="D11" s="22"/>
      <c r="E11" s="22"/>
    </row>
    <row r="12" spans="1:19" x14ac:dyDescent="0.25">
      <c r="A12" s="25"/>
      <c r="B12" s="22"/>
      <c r="C12" s="26"/>
      <c r="D12" s="22"/>
      <c r="E12" s="27"/>
    </row>
    <row r="13" spans="1:19" x14ac:dyDescent="0.25">
      <c r="A13" s="25"/>
      <c r="B13" s="22"/>
      <c r="C13" s="26"/>
      <c r="D13" s="22"/>
      <c r="E13" s="27"/>
    </row>
    <row r="14" spans="1:19" x14ac:dyDescent="0.25">
      <c r="A14" s="25"/>
      <c r="B14" s="22"/>
      <c r="C14" s="26"/>
      <c r="D14" s="22"/>
      <c r="E14" s="27"/>
    </row>
    <row r="15" spans="1:19" x14ac:dyDescent="0.25">
      <c r="A15" s="25"/>
      <c r="B15" s="22"/>
      <c r="C15" s="26"/>
      <c r="D15" s="22"/>
      <c r="E15" s="27"/>
    </row>
    <row r="16" spans="1:19" x14ac:dyDescent="0.25">
      <c r="A16" s="25"/>
      <c r="B16" s="22"/>
      <c r="C16" s="26"/>
      <c r="D16" s="22"/>
      <c r="E16" s="27"/>
    </row>
    <row r="17" spans="1:7" x14ac:dyDescent="0.25">
      <c r="A17" s="25"/>
      <c r="B17" s="22"/>
      <c r="C17" s="26"/>
      <c r="D17" s="22"/>
      <c r="E17" s="27"/>
    </row>
    <row r="18" spans="1:7" x14ac:dyDescent="0.25">
      <c r="A18" s="24"/>
      <c r="B18" s="22"/>
      <c r="C18" s="28"/>
      <c r="D18" s="22"/>
      <c r="E18" s="29"/>
    </row>
    <row r="19" spans="1:7" x14ac:dyDescent="0.25">
      <c r="B19" s="30" t="s">
        <v>40</v>
      </c>
      <c r="C19" s="72">
        <f>SUM(C12:C17)</f>
        <v>0</v>
      </c>
      <c r="D19" s="23" t="s">
        <v>41</v>
      </c>
      <c r="E19" s="72">
        <f>IF(SUM(E12:E17)&gt;0,SUM(E12:E17),0)</f>
        <v>0</v>
      </c>
    </row>
    <row r="20" spans="1:7" x14ac:dyDescent="0.25">
      <c r="B20" s="22"/>
      <c r="C20" s="23" t="s">
        <v>42</v>
      </c>
      <c r="D20" s="22"/>
      <c r="E20" s="72">
        <f>IF(C19="",0,IF(C19*0.02&gt;0,C19*0.006,0))</f>
        <v>0</v>
      </c>
    </row>
    <row r="21" spans="1:7" x14ac:dyDescent="0.25">
      <c r="B21" s="22"/>
      <c r="C21" s="23"/>
      <c r="D21" s="22"/>
      <c r="E21" s="84"/>
    </row>
    <row r="22" spans="1:7" x14ac:dyDescent="0.25">
      <c r="B22" s="22"/>
      <c r="C22" s="23"/>
      <c r="D22" s="22"/>
      <c r="E22" s="84"/>
    </row>
    <row r="23" spans="1:7" x14ac:dyDescent="0.25">
      <c r="A23" s="96" t="s">
        <v>45</v>
      </c>
      <c r="B23" s="22"/>
      <c r="C23" s="22"/>
      <c r="D23" s="22"/>
      <c r="E23" s="22"/>
    </row>
    <row r="24" spans="1:7" x14ac:dyDescent="0.25">
      <c r="A24" s="24"/>
      <c r="B24" s="22"/>
      <c r="C24" s="22"/>
      <c r="D24" s="22"/>
      <c r="E24" s="22"/>
    </row>
    <row r="25" spans="1:7" x14ac:dyDescent="0.25">
      <c r="A25" s="23" t="s">
        <v>46</v>
      </c>
      <c r="B25" s="22"/>
      <c r="C25" s="23" t="s">
        <v>32</v>
      </c>
      <c r="D25" s="22"/>
      <c r="E25" s="23" t="s">
        <v>47</v>
      </c>
    </row>
    <row r="26" spans="1:7" x14ac:dyDescent="0.25">
      <c r="A26" s="23" t="s">
        <v>48</v>
      </c>
      <c r="B26" s="22"/>
      <c r="C26" s="23" t="s">
        <v>49</v>
      </c>
      <c r="E26" s="23" t="s">
        <v>50</v>
      </c>
    </row>
    <row r="27" spans="1:7" x14ac:dyDescent="0.25">
      <c r="A27" s="22"/>
      <c r="B27" s="22"/>
      <c r="C27" s="22"/>
      <c r="D27" s="22"/>
      <c r="E27" s="23" t="s">
        <v>124</v>
      </c>
    </row>
    <row r="28" spans="1:7" x14ac:dyDescent="0.25">
      <c r="A28" s="88"/>
      <c r="B28" s="22"/>
      <c r="C28" s="26"/>
      <c r="D28" s="22"/>
      <c r="E28" s="31" t="str">
        <f>IF(C28&gt;0,C28*0.006,"")</f>
        <v/>
      </c>
      <c r="G28" s="71">
        <f>SUM(C19+C35)</f>
        <v>0</v>
      </c>
    </row>
    <row r="29" spans="1:7" x14ac:dyDescent="0.25">
      <c r="A29" s="88"/>
      <c r="B29" s="22"/>
      <c r="C29" s="26"/>
      <c r="D29" s="22"/>
      <c r="E29" s="31" t="str">
        <f t="shared" ref="E29:E34" si="0">IF(C29&gt;0,C29*0.006,"")</f>
        <v/>
      </c>
    </row>
    <row r="30" spans="1:7" x14ac:dyDescent="0.25">
      <c r="A30" s="88"/>
      <c r="B30" s="22"/>
      <c r="C30" s="26"/>
      <c r="D30" s="22"/>
      <c r="E30" s="31" t="str">
        <f t="shared" si="0"/>
        <v/>
      </c>
    </row>
    <row r="31" spans="1:7" x14ac:dyDescent="0.25">
      <c r="A31" s="88"/>
      <c r="B31" s="22"/>
      <c r="C31" s="26"/>
      <c r="D31" s="22"/>
      <c r="E31" s="31" t="str">
        <f t="shared" si="0"/>
        <v/>
      </c>
    </row>
    <row r="32" spans="1:7" x14ac:dyDescent="0.25">
      <c r="A32" s="88"/>
      <c r="B32" s="22"/>
      <c r="C32" s="26"/>
      <c r="D32" s="22"/>
      <c r="E32" s="31" t="str">
        <f t="shared" si="0"/>
        <v/>
      </c>
    </row>
    <row r="33" spans="1:7" x14ac:dyDescent="0.25">
      <c r="A33" s="88"/>
      <c r="B33" s="22"/>
      <c r="C33" s="26"/>
      <c r="D33" s="22"/>
      <c r="E33" s="31" t="str">
        <f t="shared" si="0"/>
        <v/>
      </c>
    </row>
    <row r="34" spans="1:7" x14ac:dyDescent="0.25">
      <c r="A34" s="22"/>
      <c r="B34" s="22"/>
      <c r="C34" s="22"/>
      <c r="D34" s="22"/>
      <c r="E34" s="31" t="str">
        <f t="shared" si="0"/>
        <v/>
      </c>
      <c r="G34" s="71">
        <f>SUM(E20+E35)</f>
        <v>0</v>
      </c>
    </row>
    <row r="35" spans="1:7" x14ac:dyDescent="0.25">
      <c r="A35" s="22"/>
      <c r="B35" s="30" t="s">
        <v>40</v>
      </c>
      <c r="C35" s="72">
        <f>SUM(C28:C33)</f>
        <v>0</v>
      </c>
      <c r="D35" s="23" t="s">
        <v>51</v>
      </c>
      <c r="E35" s="72">
        <f>IF(SUM(E28:E33)&gt;0,SUM(E28:E33),0)</f>
        <v>0</v>
      </c>
    </row>
    <row r="36" spans="1:7" x14ac:dyDescent="0.25">
      <c r="A36" s="23"/>
      <c r="B36" s="22"/>
      <c r="C36" s="22"/>
      <c r="D36" s="22"/>
      <c r="E36" s="22"/>
    </row>
    <row r="37" spans="1:7" x14ac:dyDescent="0.25">
      <c r="A37" s="23"/>
      <c r="B37" s="22"/>
      <c r="C37" s="22"/>
      <c r="D37" s="22"/>
      <c r="E37" s="22"/>
    </row>
    <row r="38" spans="1:7" x14ac:dyDescent="0.25">
      <c r="A38" s="23" t="s">
        <v>77</v>
      </c>
      <c r="B38" s="22"/>
      <c r="C38" s="22"/>
      <c r="D38" s="22"/>
      <c r="E38" s="22"/>
    </row>
    <row r="39" spans="1:7" x14ac:dyDescent="0.25">
      <c r="A39" s="23" t="s">
        <v>52</v>
      </c>
      <c r="B39" s="22"/>
      <c r="C39" s="22"/>
      <c r="D39" s="22"/>
      <c r="E39" s="22"/>
    </row>
    <row r="40" spans="1:7" x14ac:dyDescent="0.25">
      <c r="A40" s="24" t="s">
        <v>43</v>
      </c>
      <c r="B40" s="22"/>
      <c r="C40" s="89"/>
      <c r="D40" s="22"/>
      <c r="E40" s="22"/>
    </row>
    <row r="41" spans="1:7" x14ac:dyDescent="0.25">
      <c r="A41" s="24" t="s">
        <v>44</v>
      </c>
      <c r="B41" s="22"/>
      <c r="C41" s="89"/>
      <c r="D41" s="22"/>
      <c r="E41" s="22"/>
    </row>
    <row r="42" spans="1:7" x14ac:dyDescent="0.25">
      <c r="A42" s="24"/>
      <c r="B42" s="22"/>
      <c r="C42" s="89"/>
      <c r="D42" s="22"/>
      <c r="E42" s="22"/>
    </row>
    <row r="43" spans="1:7" x14ac:dyDescent="0.25">
      <c r="A43" s="24"/>
      <c r="B43" s="22"/>
      <c r="C43" s="89"/>
      <c r="D43" s="22" t="s">
        <v>108</v>
      </c>
      <c r="E43" s="90">
        <f>E20+E35</f>
        <v>0</v>
      </c>
    </row>
    <row r="44" spans="1:7" x14ac:dyDescent="0.25">
      <c r="A44" s="24"/>
      <c r="B44" s="22"/>
      <c r="C44" s="89"/>
      <c r="D44" s="22" t="s">
        <v>107</v>
      </c>
      <c r="E44" s="91">
        <f>E19</f>
        <v>0</v>
      </c>
    </row>
    <row r="45" spans="1:7" x14ac:dyDescent="0.25">
      <c r="A45" s="24"/>
      <c r="B45" s="22"/>
      <c r="C45" s="89"/>
      <c r="D45" s="22"/>
      <c r="E45" s="92"/>
    </row>
    <row r="46" spans="1:7" x14ac:dyDescent="0.25">
      <c r="A46" s="23" t="s">
        <v>112</v>
      </c>
      <c r="B46" s="22"/>
      <c r="C46" s="22"/>
      <c r="D46" s="22"/>
      <c r="E46" s="72">
        <f>IF(AND(G28&gt;=5000,G34&gt;=E19),G34,E19)</f>
        <v>0</v>
      </c>
    </row>
    <row r="47" spans="1:7" x14ac:dyDescent="0.25">
      <c r="B47" s="22"/>
      <c r="C47" s="22"/>
      <c r="D47" s="22"/>
      <c r="E47" s="93"/>
    </row>
    <row r="48" spans="1:7" x14ac:dyDescent="0.25">
      <c r="A48" s="78"/>
      <c r="B48" s="85"/>
      <c r="C48" s="85"/>
      <c r="D48" s="85"/>
      <c r="E48" s="86"/>
    </row>
    <row r="49" spans="1:5" x14ac:dyDescent="0.25">
      <c r="A49" s="85"/>
      <c r="B49" s="85"/>
      <c r="C49" s="85"/>
      <c r="D49" s="85"/>
      <c r="E49" s="85"/>
    </row>
    <row r="50" spans="1:5" x14ac:dyDescent="0.25">
      <c r="A50" s="78"/>
      <c r="B50" s="78"/>
      <c r="C50" s="78"/>
      <c r="D50" s="78"/>
      <c r="E50" s="78"/>
    </row>
    <row r="51" spans="1:5" x14ac:dyDescent="0.25">
      <c r="A51" s="78"/>
      <c r="B51" s="78"/>
      <c r="C51" s="78"/>
      <c r="D51" s="78"/>
      <c r="E51" s="78"/>
    </row>
    <row r="52" spans="1:5" x14ac:dyDescent="0.25">
      <c r="A52" s="78"/>
      <c r="B52" s="78"/>
      <c r="C52" s="78"/>
      <c r="D52" s="78"/>
      <c r="E52" s="78"/>
    </row>
  </sheetData>
  <sheetProtection password="CE99" sheet="1" objects="1" scenarios="1"/>
  <mergeCells count="2">
    <mergeCell ref="B1:C1"/>
    <mergeCell ref="B2:C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showGridLines="0" showZeros="0" workbookViewId="0">
      <selection activeCell="B21" sqref="B21:Q21"/>
    </sheetView>
  </sheetViews>
  <sheetFormatPr defaultRowHeight="12.5" x14ac:dyDescent="0.25"/>
  <cols>
    <col min="1" max="32" width="2.6328125" customWidth="1"/>
  </cols>
  <sheetData>
    <row r="1" spans="1:32" s="2" customFormat="1" ht="12" customHeight="1" x14ac:dyDescent="0.25">
      <c r="A1" s="136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s="2" customFormat="1" ht="12" customHeight="1" x14ac:dyDescent="0.25">
      <c r="A2" s="136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32" s="2" customFormat="1" ht="12" customHeight="1" x14ac:dyDescent="0.25">
      <c r="A4" s="87" t="s">
        <v>106</v>
      </c>
      <c r="B4" s="32"/>
      <c r="C4" s="32"/>
      <c r="D4" s="32"/>
      <c r="E4" s="32"/>
      <c r="F4" s="132">
        <f>'Rent Calc'!F4</f>
        <v>0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79"/>
      <c r="S4" s="42" t="s">
        <v>54</v>
      </c>
      <c r="T4" s="32"/>
      <c r="U4" s="32"/>
      <c r="V4" s="32"/>
      <c r="W4" s="32"/>
      <c r="X4" s="137">
        <f>'Rent Calc'!P4</f>
        <v>0</v>
      </c>
      <c r="Y4" s="137"/>
      <c r="Z4" s="137"/>
      <c r="AA4" s="137"/>
      <c r="AB4" s="137"/>
      <c r="AC4" s="137"/>
      <c r="AD4" s="137"/>
      <c r="AE4" s="137"/>
      <c r="AF4" s="32"/>
    </row>
    <row r="5" spans="1:32" s="2" customFormat="1" ht="12" customHeight="1" x14ac:dyDescent="0.25">
      <c r="A5" s="40" t="s">
        <v>25</v>
      </c>
      <c r="B5" s="32"/>
      <c r="C5" s="32"/>
      <c r="D5" s="32"/>
      <c r="E5" s="42"/>
      <c r="F5" s="127">
        <f>'Rent Calc'!F5</f>
        <v>0</v>
      </c>
      <c r="G5" s="127"/>
      <c r="H5" s="127"/>
      <c r="I5" s="127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</row>
    <row r="7" spans="1:3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</row>
    <row r="8" spans="1:32" x14ac:dyDescent="0.25">
      <c r="A8" s="80" t="s">
        <v>8</v>
      </c>
      <c r="B8" s="95" t="s">
        <v>125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81" t="s">
        <v>23</v>
      </c>
      <c r="AB8" s="133">
        <f>+'Rent Calc'!R33</f>
        <v>0</v>
      </c>
      <c r="AC8" s="133"/>
      <c r="AD8" s="133"/>
      <c r="AE8" s="133"/>
      <c r="AF8" s="78"/>
    </row>
    <row r="9" spans="1:32" x14ac:dyDescent="0.25">
      <c r="A9" s="80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81"/>
      <c r="AB9" s="83"/>
      <c r="AC9" s="83"/>
      <c r="AD9" s="83"/>
      <c r="AE9" s="83"/>
      <c r="AF9" s="78"/>
    </row>
    <row r="10" spans="1:32" x14ac:dyDescent="0.25">
      <c r="A10" s="80" t="s">
        <v>9</v>
      </c>
      <c r="B10" s="95" t="s">
        <v>121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81" t="s">
        <v>23</v>
      </c>
      <c r="AB10" s="133">
        <f>'Rent Calc'!N41</f>
        <v>0</v>
      </c>
      <c r="AC10" s="133"/>
      <c r="AD10" s="133"/>
      <c r="AE10" s="133"/>
      <c r="AF10" s="78"/>
    </row>
    <row r="11" spans="1:32" x14ac:dyDescent="0.25">
      <c r="A11" s="80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81"/>
      <c r="AB11" s="83"/>
      <c r="AC11" s="83"/>
      <c r="AD11" s="83"/>
      <c r="AE11" s="83"/>
      <c r="AF11" s="78"/>
    </row>
    <row r="12" spans="1:32" x14ac:dyDescent="0.25">
      <c r="A12" s="80" t="s">
        <v>10</v>
      </c>
      <c r="B12" s="78" t="s">
        <v>102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81" t="s">
        <v>23</v>
      </c>
      <c r="AB12" s="133">
        <f>AB8-AB10</f>
        <v>0</v>
      </c>
      <c r="AC12" s="133"/>
      <c r="AD12" s="133"/>
      <c r="AE12" s="133"/>
      <c r="AF12" s="78"/>
    </row>
    <row r="13" spans="1:32" x14ac:dyDescent="0.25">
      <c r="A13" s="80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81"/>
      <c r="AB13" s="83"/>
      <c r="AC13" s="83"/>
      <c r="AD13" s="83"/>
      <c r="AE13" s="83"/>
      <c r="AF13" s="78"/>
    </row>
    <row r="14" spans="1:32" x14ac:dyDescent="0.25">
      <c r="A14" s="80" t="s">
        <v>11</v>
      </c>
      <c r="B14" s="78" t="s">
        <v>103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81" t="s">
        <v>23</v>
      </c>
      <c r="AB14" s="133">
        <f>AB12*0.02</f>
        <v>0</v>
      </c>
      <c r="AC14" s="133"/>
      <c r="AD14" s="133"/>
      <c r="AE14" s="133"/>
      <c r="AF14" s="78"/>
    </row>
    <row r="15" spans="1:32" x14ac:dyDescent="0.25">
      <c r="A15" s="80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81"/>
      <c r="AB15" s="83"/>
      <c r="AC15" s="83"/>
      <c r="AD15" s="83"/>
      <c r="AE15" s="83"/>
      <c r="AF15" s="78"/>
    </row>
    <row r="16" spans="1:32" ht="13" x14ac:dyDescent="0.3">
      <c r="A16" s="80" t="s">
        <v>55</v>
      </c>
      <c r="B16" s="82" t="s">
        <v>126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81" t="s">
        <v>23</v>
      </c>
      <c r="AB16" s="133">
        <f>IF(AB14&gt;0,'Rent Calc'!R39+Surcharge!AB14,'Rent Calc'!R37)</f>
        <v>0</v>
      </c>
      <c r="AC16" s="133"/>
      <c r="AD16" s="133"/>
      <c r="AE16" s="133"/>
      <c r="AF16" s="78"/>
    </row>
    <row r="17" spans="1:32" x14ac:dyDescent="0.25">
      <c r="A17" s="80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</row>
    <row r="18" spans="1:32" x14ac:dyDescent="0.25">
      <c r="A18" s="80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</row>
    <row r="19" spans="1:32" x14ac:dyDescent="0.25">
      <c r="A19" s="80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</row>
    <row r="20" spans="1:32" x14ac:dyDescent="0.25">
      <c r="A20" s="80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</row>
    <row r="21" spans="1:32" x14ac:dyDescent="0.25">
      <c r="A21" s="80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78"/>
      <c r="S21" s="78"/>
      <c r="T21" s="78"/>
      <c r="U21" s="78"/>
      <c r="V21" s="135"/>
      <c r="W21" s="135"/>
      <c r="X21" s="135"/>
      <c r="Y21" s="135"/>
      <c r="Z21" s="135"/>
      <c r="AA21" s="135"/>
      <c r="AB21" s="135"/>
      <c r="AC21" s="135"/>
      <c r="AD21" s="78"/>
      <c r="AE21" s="78"/>
      <c r="AF21" s="78"/>
    </row>
    <row r="22" spans="1:32" x14ac:dyDescent="0.25">
      <c r="A22" s="80"/>
      <c r="B22" s="78"/>
      <c r="C22" s="78"/>
      <c r="D22" s="78"/>
      <c r="E22" s="78" t="s">
        <v>104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 t="s">
        <v>26</v>
      </c>
      <c r="Z22" s="78"/>
      <c r="AA22" s="78"/>
      <c r="AB22" s="78"/>
      <c r="AC22" s="78"/>
      <c r="AD22" s="78"/>
      <c r="AE22" s="78"/>
      <c r="AF22" s="78"/>
    </row>
    <row r="23" spans="1:32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32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</row>
    <row r="25" spans="1:32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</row>
    <row r="26" spans="1:32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</row>
    <row r="27" spans="1:32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</row>
    <row r="30" spans="1:32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</row>
    <row r="31" spans="1:32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</row>
    <row r="32" spans="1:32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</row>
    <row r="33" spans="1:32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x14ac:dyDescent="0.2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</row>
    <row r="35" spans="1:32" x14ac:dyDescent="0.2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x14ac:dyDescent="0.2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</row>
    <row r="37" spans="1:32" x14ac:dyDescent="0.2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</row>
    <row r="38" spans="1:32" x14ac:dyDescent="0.2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</row>
    <row r="39" spans="1:32" x14ac:dyDescent="0.2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</row>
    <row r="40" spans="1:32" x14ac:dyDescent="0.2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</row>
    <row r="41" spans="1:32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</row>
    <row r="42" spans="1:32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</row>
    <row r="43" spans="1:32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</row>
    <row r="45" spans="1:32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x14ac:dyDescent="0.2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x14ac:dyDescent="0.2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x14ac:dyDescent="0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1:32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</row>
  </sheetData>
  <sheetProtection algorithmName="SHA-512" hashValue="FKLMffZuefbg7P+PyNpKvw+MDW9cZwlC+vfgGaQnp2ST3AY/YTdHwwSBGwWYZc+2kXZJ5bDeqim6HvabKQ99bg==" saltValue="8GiKbRByXm75Es9uMviMfg==" spinCount="100000" sheet="1" objects="1" scenarios="1"/>
  <mergeCells count="12">
    <mergeCell ref="AB8:AE8"/>
    <mergeCell ref="A1:AF1"/>
    <mergeCell ref="A2:AF2"/>
    <mergeCell ref="F4:Q4"/>
    <mergeCell ref="X4:AE4"/>
    <mergeCell ref="F5:I5"/>
    <mergeCell ref="AB10:AE10"/>
    <mergeCell ref="AB12:AE12"/>
    <mergeCell ref="AB14:AE14"/>
    <mergeCell ref="AB16:AE16"/>
    <mergeCell ref="B21:Q21"/>
    <mergeCell ref="V21:AC21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Rent Calc</vt:lpstr>
      <vt:lpstr>Medical</vt:lpstr>
      <vt:lpstr>Assets</vt:lpstr>
      <vt:lpstr>Surcharge</vt:lpstr>
    </vt:vector>
  </TitlesOfParts>
  <Company>CHFA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Olson</dc:creator>
  <cp:lastModifiedBy>Mertens, Claudette</cp:lastModifiedBy>
  <cp:lastPrinted>2008-04-24T16:18:52Z</cp:lastPrinted>
  <dcterms:created xsi:type="dcterms:W3CDTF">2007-01-02T17:29:24Z</dcterms:created>
  <dcterms:modified xsi:type="dcterms:W3CDTF">2021-09-15T19:18:34Z</dcterms:modified>
</cp:coreProperties>
</file>